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325" windowWidth="9630" windowHeight="2385" activeTab="0"/>
  </bookViews>
  <sheets>
    <sheet name="F01" sheetId="1" r:id="rId1"/>
    <sheet name="F02" sheetId="2" r:id="rId2"/>
    <sheet name="F01-PHASE" sheetId="3" r:id="rId3"/>
    <sheet name="F02-PHASE" sheetId="4" r:id="rId4"/>
    <sheet name="F03" sheetId="5" r:id="rId5"/>
    <sheet name="F04" sheetId="6" r:id="rId6"/>
    <sheet name="F05" sheetId="7" r:id="rId7"/>
    <sheet name="F06" sheetId="8" r:id="rId8"/>
    <sheet name="F07" sheetId="9" r:id="rId9"/>
    <sheet name="F08" sheetId="10" r:id="rId10"/>
    <sheet name="F09" sheetId="11" r:id="rId11"/>
    <sheet name="F10" sheetId="12" r:id="rId12"/>
    <sheet name="F11" sheetId="13" r:id="rId13"/>
    <sheet name="F12" sheetId="14" r:id="rId14"/>
    <sheet name="F13" sheetId="15" r:id="rId15"/>
    <sheet name="F14" sheetId="16" r:id="rId16"/>
    <sheet name="F15" sheetId="17" r:id="rId17"/>
    <sheet name="F16" sheetId="18" r:id="rId18"/>
    <sheet name="F17" sheetId="19" r:id="rId19"/>
    <sheet name="F18" sheetId="20" r:id="rId20"/>
    <sheet name="F19" sheetId="21" r:id="rId21"/>
    <sheet name="F20" sheetId="22" r:id="rId22"/>
    <sheet name="PDE Use Only" sheetId="23" state="hidden" r:id="rId23"/>
  </sheets>
  <externalReferences>
    <externalReference r:id="rId26"/>
  </externalReferences>
  <definedNames>
    <definedName name="DataEntryOff">#REF!</definedName>
    <definedName name="EnterDataMode">#REF!</definedName>
    <definedName name="Exp_Date" localSheetId="5">'F01'!$P$2</definedName>
    <definedName name="Exp_Date" localSheetId="15">'[1]A01'!$T$2</definedName>
    <definedName name="Exp_Date">'F01'!$P$2</definedName>
    <definedName name="_xlnm.Print_Area" localSheetId="0">'F01'!$A$2:$N$74</definedName>
    <definedName name="_xlnm.Print_Area" localSheetId="2">'F01-PHASE'!$A$1:$M$63</definedName>
    <definedName name="_xlnm.Print_Area" localSheetId="1">'F02'!$A$1:$Q$75</definedName>
    <definedName name="_xlnm.Print_Area" localSheetId="4">'F03'!$A$1:$Q$73</definedName>
    <definedName name="_xlnm.Print_Area" localSheetId="5">'F04'!$A$1:$S$53</definedName>
    <definedName name="_xlnm.Print_Area" localSheetId="6">'F05'!$A$1:$U$58</definedName>
    <definedName name="_xlnm.Print_Area" localSheetId="7">'F06'!$A$1:$U$63</definedName>
    <definedName name="_xlnm.Print_Area" localSheetId="8">'F07'!$A$1:$U$63</definedName>
    <definedName name="_xlnm.Print_Area" localSheetId="9">'F08'!$A$1:$U$68</definedName>
    <definedName name="_xlnm.Print_Area" localSheetId="10">'F09'!$A$1:$P$66</definedName>
    <definedName name="_xlnm.Print_Area" localSheetId="11">'F10'!$A$1:$T$53</definedName>
    <definedName name="_xlnm.Print_Area" localSheetId="12">'F11'!$A$1:$S$54</definedName>
    <definedName name="_xlnm.Print_Area" localSheetId="13">'F12'!$A$1:$S$46</definedName>
    <definedName name="_xlnm.Print_Area" localSheetId="14">'F13'!$A$1:$P$58</definedName>
    <definedName name="_xlnm.Print_Area" localSheetId="15">'F14'!$A$1:$O$78</definedName>
    <definedName name="_xlnm.Print_Area" localSheetId="16">'F15'!$A$1:$O$54</definedName>
    <definedName name="_xlnm.Print_Area" localSheetId="17">'F16'!$A$1:$R$73</definedName>
    <definedName name="_xlnm.Print_Area" localSheetId="18">'F17'!$A$1:$M$48</definedName>
    <definedName name="_xlnm.Print_Area" localSheetId="19">'F18'!$A$1:$O$51</definedName>
    <definedName name="_xlnm.Print_Area" localSheetId="20">'F19'!$A$1:$K$67</definedName>
    <definedName name="_xlnm.Print_Area" localSheetId="21">'F20'!$A$1:$K$48</definedName>
    <definedName name="_xlnm.Print_Titles" localSheetId="15">'F14'!$1:$4</definedName>
    <definedName name="Rev_Date" localSheetId="5">'F01'!$P$1</definedName>
    <definedName name="Rev_Date" localSheetId="15">'[1]A01'!$T$1</definedName>
    <definedName name="Rev_Date">'F01'!$P$1</definedName>
  </definedNames>
  <calcPr fullCalcOnLoad="1"/>
</workbook>
</file>

<file path=xl/sharedStrings.xml><?xml version="1.0" encoding="utf-8"?>
<sst xmlns="http://schemas.openxmlformats.org/spreadsheetml/2006/main" count="1985" uniqueCount="743">
  <si>
    <t>Please enter the Grade levels here:  (Note:  This will not print on this form):</t>
  </si>
  <si>
    <t>-</t>
  </si>
  <si>
    <t>PART F:  CONSTRUCTION DOCUMENTS</t>
  </si>
  <si>
    <t>BOARD TRANSMITTAL (1 of 2)</t>
  </si>
  <si>
    <t>COUNTY:</t>
  </si>
  <si>
    <t>PRJT BLDG NAME:</t>
  </si>
  <si>
    <t>PROJECT #:</t>
  </si>
  <si>
    <t>The architectural firm for this project is:</t>
  </si>
  <si>
    <t xml:space="preserve">The architect to be contacted if there are any questions about Part F is: </t>
  </si>
  <si>
    <t>Architect's Name and Position</t>
  </si>
  <si>
    <t>Phone Number</t>
  </si>
  <si>
    <t>Fax Number</t>
  </si>
  <si>
    <t>The architectural firm's address is:</t>
  </si>
  <si>
    <t>This certifies that the attached materials were approved for submission to the</t>
  </si>
  <si>
    <t>Pennsylvania Department of Education by board action.  This also certifies that the</t>
  </si>
  <si>
    <t xml:space="preserve">architect has been directed to insure that all plans related to this project conform </t>
  </si>
  <si>
    <t xml:space="preserve">to generally accepted codes or guidelines as set forth in Section 349.16 of the </t>
  </si>
  <si>
    <t>Department of Education Standards.</t>
  </si>
  <si>
    <t xml:space="preserve">BOARD ACTION DATE: </t>
  </si>
  <si>
    <t>VOTING:</t>
  </si>
  <si>
    <t xml:space="preserve">    AYE</t>
  </si>
  <si>
    <t xml:space="preserve">    NAY</t>
  </si>
  <si>
    <t xml:space="preserve">  ABSTENTIONS</t>
  </si>
  <si>
    <t>ABSENT</t>
  </si>
  <si>
    <t>Signature, Board Secretary</t>
  </si>
  <si>
    <t>Board Secretary's Name, Printed or Typed</t>
  </si>
  <si>
    <t>Date</t>
  </si>
  <si>
    <t>UPDATED FORMS AND RELATED INFORMATION</t>
  </si>
  <si>
    <t>ALL PRJTS</t>
  </si>
  <si>
    <t>PAGE #</t>
  </si>
  <si>
    <t>F03</t>
  </si>
  <si>
    <t>Enrollment Projections by Grade level</t>
  </si>
  <si>
    <t>F04-F05</t>
  </si>
  <si>
    <t>Elementary Room Schedule for Project Building</t>
  </si>
  <si>
    <t>F06-F08</t>
  </si>
  <si>
    <t>Middle/Secondary Room Schedule for Project Building</t>
  </si>
  <si>
    <t>F09</t>
  </si>
  <si>
    <t>Central District Administration Office</t>
  </si>
  <si>
    <t>F10</t>
  </si>
  <si>
    <t>Vocational Room Schedule for Project Building</t>
  </si>
  <si>
    <t>F11</t>
  </si>
  <si>
    <t>Room Schedule Adjustments</t>
  </si>
  <si>
    <t>F12</t>
  </si>
  <si>
    <t>Project Full Time Equivalents</t>
  </si>
  <si>
    <t>F13</t>
  </si>
  <si>
    <t>Comparative Design Analysis</t>
  </si>
  <si>
    <t>F14</t>
  </si>
  <si>
    <t>Full Time Equivalents Converted to Rated Pupil Capacity</t>
  </si>
  <si>
    <t>F15</t>
  </si>
  <si>
    <t>F16</t>
  </si>
  <si>
    <t>F17</t>
  </si>
  <si>
    <t>Construction Specification Requirements</t>
  </si>
  <si>
    <t>F18</t>
  </si>
  <si>
    <t>Rough Grading to Receive the Building</t>
  </si>
  <si>
    <t>F19</t>
  </si>
  <si>
    <t>Sanitary Sewage Disposal</t>
  </si>
  <si>
    <t>F20</t>
  </si>
  <si>
    <t>Certification in Lieu of Agency Approvals, Permits &amp; Service</t>
  </si>
  <si>
    <t xml:space="preserve">  Availability Letters</t>
  </si>
  <si>
    <t>A Separate Floor Plan Drawing Identifying Spaces Listed on Room</t>
  </si>
  <si>
    <t xml:space="preserve">  Schedule with Calculated Area Noted Therein and Perimeter</t>
  </si>
  <si>
    <t xml:space="preserve">  of Each Scheduled Area Clearly Marked in a Contrasting Color</t>
  </si>
  <si>
    <t>Board Response to Part E, Design Development, Comments From</t>
  </si>
  <si>
    <t xml:space="preserve">  PDE's Architect Requiring Board Response (if applicable)</t>
  </si>
  <si>
    <t>(CONTINUED ON THE NEXT PAGE)</t>
  </si>
  <si>
    <t>PLANCON-F01</t>
  </si>
  <si>
    <t>BOARD TRANSMITTAL (2 of 2)</t>
  </si>
  <si>
    <t>Construction Specifications</t>
  </si>
  <si>
    <t>Project Site Plan Drawing</t>
  </si>
  <si>
    <t>Project Building Floor Plan Drawings</t>
  </si>
  <si>
    <t>Roof Plan Drawings</t>
  </si>
  <si>
    <t>Building Elevation Drawings</t>
  </si>
  <si>
    <t>Building, Wall Sections and Detail Drawings</t>
  </si>
  <si>
    <t>Room and Equipment Layout for the Library</t>
  </si>
  <si>
    <t>Room and Equipment Layout for a Typical Classroom</t>
  </si>
  <si>
    <t>Room and Equipment Layout for Science Classrooms</t>
  </si>
  <si>
    <t>Room and Equipment Layout for Art and Music Rooms</t>
  </si>
  <si>
    <t>Room and Equipment Layout for Family/Consumer Science</t>
  </si>
  <si>
    <t>Room and Equipment Layout for Technology Labs / Industrial Arts Shop</t>
  </si>
  <si>
    <t>Room and Equipment Layout for the Kitchen and Cafeteria</t>
  </si>
  <si>
    <t>Room and Equipment Layout for the Administrative, Guidance</t>
  </si>
  <si>
    <t xml:space="preserve">  and Health Suite</t>
  </si>
  <si>
    <t>Structural Drawings</t>
  </si>
  <si>
    <t>Plumbing Drawings</t>
  </si>
  <si>
    <t>HVAC Drawings</t>
  </si>
  <si>
    <t>Electrical Drawings</t>
  </si>
  <si>
    <t>Sewage Treatment System Drawings</t>
  </si>
  <si>
    <t>Asbestos Abatement Plan Drawings and Specifications (If applicable)</t>
  </si>
  <si>
    <t>AGENCY APPROVALS/RECOMMENDATIONS</t>
  </si>
  <si>
    <t>Page F20 certifies that all applicable agency reviews and approvals have or will be</t>
  </si>
  <si>
    <t>obtained prior to entering into construction contracts.</t>
  </si>
  <si>
    <t>PLANCON-F02</t>
  </si>
  <si>
    <t>PART F:  CONSTRUCTION DOCUMENTS - PHASED BIDDING</t>
  </si>
  <si>
    <t>BOARD TRANSMITTAL</t>
  </si>
  <si>
    <t>CATEGORY OF WORK:</t>
  </si>
  <si>
    <t>PHASE NO:</t>
  </si>
  <si>
    <t>This certifies that the attached materials were approved for submission to the Pennsylvania</t>
  </si>
  <si>
    <t>Department of Education by board action.  This also certifies that the architect has been</t>
  </si>
  <si>
    <t>directed to insure that all plans related to this project conform to generally accepted</t>
  </si>
  <si>
    <t>codes or guidelines as set forth in Section 349.16 of the Department of Education Standards.</t>
  </si>
  <si>
    <t>The board of school directors certifies that it has obtained, or will obtain, all necessary</t>
  </si>
  <si>
    <t>approvals from local, regional, and state agencies relating to health, safety, design,</t>
  </si>
  <si>
    <t>planning highway access, and freedom from flooding and subsidence, prior to entering into</t>
  </si>
  <si>
    <r>
      <t>construction contracts</t>
    </r>
    <r>
      <rPr>
        <u val="single"/>
        <sz val="8.6"/>
        <rFont val="Courier New"/>
        <family val="3"/>
      </rPr>
      <t>.</t>
    </r>
  </si>
  <si>
    <t>The board acknowledges that this project will not be eligible for reimbursement until the</t>
  </si>
  <si>
    <t>bids are opened for the final construction phase and PlanCon Part G for the entire project</t>
  </si>
  <si>
    <t>building is approved by PDE.</t>
  </si>
  <si>
    <t>APPLICABLE FORMS AND RELATED INFORMATION</t>
  </si>
  <si>
    <t>F02-PHASE</t>
  </si>
  <si>
    <t>Request for Phased Bidding</t>
  </si>
  <si>
    <t xml:space="preserve">Plancon Part F Forms (as instructed at Part E): </t>
  </si>
  <si>
    <t>Construction Specifications for Phased Work</t>
  </si>
  <si>
    <t>Drawings for Phased Work</t>
  </si>
  <si>
    <t>Agency Approvals/Permits and Service Availablility</t>
  </si>
  <si>
    <t>PLANCON-F01-PHASE</t>
  </si>
  <si>
    <t>REQUEST FOR PHASED BIDDING</t>
  </si>
  <si>
    <t>Project Name:</t>
  </si>
  <si>
    <t>Project #:</t>
  </si>
  <si>
    <t>PLANCON-F02-PHASE</t>
  </si>
  <si>
    <t xml:space="preserve"> </t>
  </si>
  <si>
    <t>Grades:</t>
  </si>
  <si>
    <t>ENROLLMENT PROJECTIONS FOR PROJECT BUILDING GRADES</t>
  </si>
  <si>
    <t>A.</t>
  </si>
  <si>
    <t>1.</t>
  </si>
  <si>
    <t xml:space="preserve">Current District Enrollment For Grades K-12 </t>
  </si>
  <si>
    <t>2.</t>
  </si>
  <si>
    <t>Current Enrollment For Project Building Grades</t>
  </si>
  <si>
    <t>3.</t>
  </si>
  <si>
    <r>
      <t xml:space="preserve">Current Enrollment For Project Building Grades + 10% </t>
    </r>
    <r>
      <rPr>
        <u val="single"/>
        <sz val="10"/>
        <rFont val="Courier New"/>
        <family val="3"/>
      </rPr>
      <t>or</t>
    </r>
    <r>
      <rPr>
        <sz val="10"/>
        <rFont val="Courier New"/>
        <family val="3"/>
      </rPr>
      <t xml:space="preserve"> 15%</t>
    </r>
  </si>
  <si>
    <r>
      <t xml:space="preserve"> (A-2 times 1.10 For Districts With Total Enrollment &gt; 1500 </t>
    </r>
    <r>
      <rPr>
        <u val="single"/>
        <sz val="10"/>
        <rFont val="Courier New"/>
        <family val="3"/>
      </rPr>
      <t>or</t>
    </r>
  </si>
  <si>
    <t xml:space="preserve"> A-2 times 1.15 For Districts With Total Enrollment =&lt; 1500)</t>
  </si>
  <si>
    <t>B.</t>
  </si>
  <si>
    <t>PDE Enrollment Projections, Dated</t>
  </si>
  <si>
    <t>Highest Projected Enrollment for Project Grades</t>
  </si>
  <si>
    <t>C.</t>
  </si>
  <si>
    <t>District Projected Enrollment</t>
  </si>
  <si>
    <t>Source Document(s), Date Prepared and Page Number(s):</t>
  </si>
  <si>
    <t>D.</t>
  </si>
  <si>
    <t>E.</t>
  </si>
  <si>
    <t xml:space="preserve">      </t>
  </si>
  <si>
    <t>PDE</t>
  </si>
  <si>
    <t xml:space="preserve">    for Project Building (A09, Project Building FTE, col. #13)</t>
  </si>
  <si>
    <t xml:space="preserve">     </t>
  </si>
  <si>
    <t>Project #,</t>
  </si>
  <si>
    <t>Planned</t>
  </si>
  <si>
    <t>Building Name</t>
  </si>
  <si>
    <t>if applicable</t>
  </si>
  <si>
    <t>Building FTE</t>
  </si>
  <si>
    <t>Planned Capacity Total:</t>
  </si>
  <si>
    <t>F.</t>
  </si>
  <si>
    <t>Enrollment to Capacity Adjustment (D divided by E, Total)</t>
  </si>
  <si>
    <t>(ROUND TO 4 DEC PL;</t>
  </si>
  <si>
    <t>MAXIMUM = 1.0000)</t>
  </si>
  <si>
    <t>PLANCON-F03</t>
  </si>
  <si>
    <t>ELEMENTARY ROOM SCHEDULE FOR PROJECT BUILDING (1 OF 2)</t>
  </si>
  <si>
    <t>PROJECT PLANNED SPACES - SCHEDULED AREA ONLY</t>
  </si>
  <si>
    <t>EXISTING</t>
  </si>
  <si>
    <t>NEW</t>
  </si>
  <si>
    <t>TOTAL</t>
  </si>
  <si>
    <t>#1</t>
  </si>
  <si>
    <t>#2</t>
  </si>
  <si>
    <t>#3</t>
  </si>
  <si>
    <t>#4</t>
  </si>
  <si>
    <t>#5</t>
  </si>
  <si>
    <t>#6</t>
  </si>
  <si>
    <t>#7</t>
  </si>
  <si>
    <t>#8</t>
  </si>
  <si>
    <t>#9</t>
  </si>
  <si>
    <t>#10</t>
  </si>
  <si>
    <t>#11</t>
  </si>
  <si>
    <t>#12</t>
  </si>
  <si>
    <t>NAME OF SPACE</t>
  </si>
  <si>
    <t>UNIT
AREA
SQ FT</t>
  </si>
  <si>
    <t>NUMBER OF UNITS</t>
  </si>
  <si>
    <t>TOTAL
AREA
SQ FT</t>
  </si>
  <si>
    <t>TOTAL AREA   SQ FT</t>
  </si>
  <si>
    <t>TOTAL    AREA        SQ FT</t>
  </si>
  <si>
    <t>LIBRARY</t>
  </si>
  <si>
    <t>XXX</t>
  </si>
  <si>
    <t>XXXX</t>
  </si>
  <si>
    <t>XXXXX</t>
  </si>
  <si>
    <t>HALF-TIME KINDRGRTN</t>
  </si>
  <si>
    <t>FULL-TIME KINDRGRTN</t>
  </si>
  <si>
    <t>REG CLSRM 660+ SQ FT</t>
  </si>
  <si>
    <t>SPECIAL ED ROOMS</t>
  </si>
  <si>
    <t>SEE PAGE F11</t>
  </si>
  <si>
    <t>XXXXXX</t>
  </si>
  <si>
    <t>OTHER:</t>
  </si>
  <si>
    <t>PAGE F04 SUBTOTAL</t>
  </si>
  <si>
    <t>PLANCON-F04</t>
  </si>
  <si>
    <t>ELEMENTARY ROOM SCHEDULE FOR PROJECT BUILDING (2 OF 2)</t>
  </si>
  <si>
    <t>COMPUTER ROOM</t>
  </si>
  <si>
    <t>ART ROOM</t>
  </si>
  <si>
    <t>MUSIC ROOM</t>
  </si>
  <si>
    <t>MULTI-PURPOSE RM</t>
  </si>
  <si>
    <t>STAGE/PLATFORM</t>
  </si>
  <si>
    <t>LOCKER ROOM, DRYING</t>
  </si>
  <si>
    <t xml:space="preserve"> &amp; SHOWER RM - BOYS</t>
  </si>
  <si>
    <t xml:space="preserve"> &amp; SHOWER RM - GIRLS</t>
  </si>
  <si>
    <t>NATATORIUM</t>
  </si>
  <si>
    <t>SEE PAGE F12</t>
  </si>
  <si>
    <t>KITCHEN &amp; STORAGE</t>
  </si>
  <si>
    <t xml:space="preserve"> # OF SERVINGS: </t>
  </si>
  <si>
    <t>MEALS PREPARED PER</t>
  </si>
  <si>
    <t xml:space="preserve"> SERVING:</t>
  </si>
  <si>
    <t>CAFETERIA</t>
  </si>
  <si>
    <t xml:space="preserve"> TO SEAT: </t>
  </si>
  <si>
    <t>FACULTY DINING ROOM</t>
  </si>
  <si>
    <t>FACULTY ROOM</t>
  </si>
  <si>
    <t>HEALTH SUITE(NURSE)</t>
  </si>
  <si>
    <t>BLDG ADMIN/GUIDANCE</t>
  </si>
  <si>
    <t xml:space="preserve"> TOTAL STAFF:</t>
  </si>
  <si>
    <t>PAGE F05 SUBTOTAL</t>
  </si>
  <si>
    <t>BUILDING TOTAL</t>
  </si>
  <si>
    <t>PLANCON-F05</t>
  </si>
  <si>
    <t>MIDDLE/SECONDARY ROOM SCHEDULE FOR PROJECT BUILDING (1 OF 3)</t>
  </si>
  <si>
    <t>AUDITORIUM</t>
  </si>
  <si>
    <t xml:space="preserve"> TO SEAT:</t>
  </si>
  <si>
    <t>STAGE</t>
  </si>
  <si>
    <t>SCIENCE LAB:</t>
  </si>
  <si>
    <t>SCIENCE STUDENT PROJ RM</t>
  </si>
  <si>
    <t>OBSERVATORY</t>
  </si>
  <si>
    <t>PAGE F06 SUBTOTAL</t>
  </si>
  <si>
    <t>PLANCON-F06</t>
  </si>
  <si>
    <t>MIDDLE/SECONDARY ROOM SCHEDULE FOR PROJECT BUILDING (2 OF 3)</t>
  </si>
  <si>
    <t>I A/SHOP 1800+ SQ FT</t>
  </si>
  <si>
    <t>TECH ED 1800+ SQ FT</t>
  </si>
  <si>
    <t>PAGE F07 SUBTOTAL</t>
  </si>
  <si>
    <t>PLANCON-F07</t>
  </si>
  <si>
    <t>MIDDLE/SECONDARY ROOM SCHEDULE FOR PROJECT BUILDING (3 OF 3)</t>
  </si>
  <si>
    <t>2500 SQ FT AUX GYM</t>
  </si>
  <si>
    <t>1000 SQ FT ADAPT GYM</t>
  </si>
  <si>
    <t>WRESTLING ROOM</t>
  </si>
  <si>
    <t>WEIGHT ROOM</t>
  </si>
  <si>
    <t>TEAM ROOM</t>
  </si>
  <si>
    <t>INSTRUCTOR'S OFFICE</t>
  </si>
  <si>
    <t xml:space="preserve"> # OF SERVINGS:</t>
  </si>
  <si>
    <t xml:space="preserve"> MEALS PREPARED PER</t>
  </si>
  <si>
    <t xml:space="preserve">    SERVING:</t>
  </si>
  <si>
    <t>INSTR PLANNING CTR</t>
  </si>
  <si>
    <t>CONFERENCE ROOM</t>
  </si>
  <si>
    <t>STUDENT ACTIVITY RM</t>
  </si>
  <si>
    <t>PAGE F08 SUBTOTAL</t>
  </si>
  <si>
    <t>MS/SEC UTILIZATION</t>
  </si>
  <si>
    <t>(BLDG TOTAL TIMES .9)</t>
  </si>
  <si>
    <t>PLANCON-F08</t>
  </si>
  <si>
    <t>CENTRAL DISTRICT ADMINISTRATION OFFICE</t>
  </si>
  <si>
    <t>If this project building includes office space for central district administration, please provide the</t>
  </si>
  <si>
    <t>DISTRICT ADMINISTRATION STAFFING CONVERTED TO FULL TIME EQUIVALENTS</t>
  </si>
  <si>
    <t xml:space="preserve"> A. TOTAL NUMBER OF STAFF LISTED</t>
  </si>
  <si>
    <t>X</t>
  </si>
  <si>
    <t>=</t>
  </si>
  <si>
    <t>FTE</t>
  </si>
  <si>
    <t xml:space="preserve"> B. NUMBER OF STAFF TO BE HOUSED IN NEW AREA</t>
  </si>
  <si>
    <t xml:space="preserve"> C. NUMBER OF STAFF TO BE HOUSED IN EXISTING AREA (A minus B)</t>
  </si>
  <si>
    <t>PLANCON-F09</t>
  </si>
  <si>
    <t>VOCATIONAL ROOM SCHEDULE FOR PROJECT BUILDING</t>
  </si>
  <si>
    <t>#13</t>
  </si>
  <si>
    <t>NAME OF PROGRAM</t>
  </si>
  <si>
    <t>CIP CODE</t>
  </si>
  <si>
    <t>PLANCON-F10</t>
  </si>
  <si>
    <t>ROOM SCHEDULE ADJUSTMENTS</t>
  </si>
  <si>
    <t>ELEMENTARY</t>
  </si>
  <si>
    <t>PROJECT ELEM CAP</t>
  </si>
  <si>
    <t>KINDERGARTEN DEDUCT</t>
  </si>
  <si>
    <t>XXXXXXX</t>
  </si>
  <si>
    <t>FOR HALF-TIME PRGM</t>
  </si>
  <si>
    <t>ADJUSTED ELEM CAP</t>
  </si>
  <si>
    <t>ENR/CAP ADJ FACTOR</t>
  </si>
  <si>
    <t>JUSTIFIED ELEM</t>
  </si>
  <si>
    <r>
      <t xml:space="preserve">REG PRE-SCHOOL 660+ </t>
    </r>
    <r>
      <rPr>
        <b/>
        <u val="single"/>
        <sz val="10"/>
        <rFont val="Courier New"/>
        <family val="3"/>
      </rPr>
      <t>*</t>
    </r>
  </si>
  <si>
    <t>SP ED 660+ SQ FT</t>
  </si>
  <si>
    <t>SP ED RESOURCE</t>
  </si>
  <si>
    <t>**</t>
  </si>
  <si>
    <t xml:space="preserve"> ROOM &gt; 400 SQ FT</t>
  </si>
  <si>
    <t>(MAX=25)</t>
  </si>
  <si>
    <t>SP ED &lt; 401 SQ FT</t>
  </si>
  <si>
    <t>ADJUSTED ELEMENTARY</t>
  </si>
  <si>
    <t>MIDDLE/SECONDARY</t>
  </si>
  <si>
    <t>PROJECT MS/SEC UTIL</t>
  </si>
  <si>
    <t>JUSTIFIED MS/SEC</t>
  </si>
  <si>
    <t>ADJUSTED MS/SEC</t>
  </si>
  <si>
    <t xml:space="preserve">  Verification that the requirements will be met must be submitted with Part A or Part F.</t>
  </si>
  <si>
    <r>
      <t>**</t>
    </r>
    <r>
      <rPr>
        <b/>
        <sz val="8"/>
        <rFont val="Courier New"/>
        <family val="3"/>
      </rPr>
      <t xml:space="preserve">   Justified Elementary or Middle/Secondary Capacity (Col. 12) divided by 25.  The maximum capacity</t>
    </r>
  </si>
  <si>
    <t xml:space="preserve">      that may be reported in column #12 is 25.  See Part A instructions for a more detailed explanation.</t>
  </si>
  <si>
    <t>PLANCON-F11</t>
  </si>
  <si>
    <t>PROJECT FULL TIME EQUIVALENTS</t>
  </si>
  <si>
    <t>NATATORIUM LOCKER</t>
  </si>
  <si>
    <t xml:space="preserve"> ROOM, DRYING &amp;</t>
  </si>
  <si>
    <t xml:space="preserve"> SHOWER RM - BOYS</t>
  </si>
  <si>
    <t xml:space="preserve"> SHOWER RM - GIRLS</t>
  </si>
  <si>
    <t>DIST ADMIN OFFICE</t>
  </si>
  <si>
    <t>VOCATIONAL</t>
  </si>
  <si>
    <t>PRJT BUILDING TOTAL</t>
  </si>
  <si>
    <t>PLANCON-F12</t>
  </si>
  <si>
    <t>COMPARATIVE DESIGN ANAYLSIS</t>
  </si>
  <si>
    <t>SCHEDULED AREA</t>
  </si>
  <si>
    <t>Planned Scheduled Area - Total</t>
  </si>
  <si>
    <t>+</t>
  </si>
  <si>
    <t>sq. ft.</t>
  </si>
  <si>
    <t>(F12, ADJ ELEM)</t>
  </si>
  <si>
    <t>(F12, ADJ MS/SEC)</t>
  </si>
  <si>
    <t>Recommended Scheduled Area</t>
  </si>
  <si>
    <t>Adjusted FTE - Total</t>
  </si>
  <si>
    <t>Recommended Square Feet</t>
  </si>
  <si>
    <t>per student</t>
  </si>
  <si>
    <t>(B-1 times B-2)</t>
  </si>
  <si>
    <t>Difference between Planned and</t>
  </si>
  <si>
    <t>Recommended Scheduled Areas</t>
  </si>
  <si>
    <t>(A minus B-3)</t>
  </si>
  <si>
    <t>Difference as a Percent of</t>
  </si>
  <si>
    <t>(C divided by B-3 times 100)</t>
  </si>
  <si>
    <t>%</t>
  </si>
  <si>
    <t>(CARRY TO 2 DEC PL)</t>
  </si>
  <si>
    <t>ARCHITECTURAL TO SCHEDULED AREA</t>
  </si>
  <si>
    <t>Planned Architectural Area for Total Building</t>
  </si>
  <si>
    <t>Existing</t>
  </si>
  <si>
    <t>New/Addition</t>
  </si>
  <si>
    <t>Total</t>
  </si>
  <si>
    <t>Planned Scheduled Area for Total Building</t>
  </si>
  <si>
    <t>(F12, PRJT BLDG TOT)</t>
  </si>
  <si>
    <t>G.</t>
  </si>
  <si>
    <t>Planned Architectural Area divided by</t>
  </si>
  <si>
    <t>Planned Scheduled Area (E-3 divided by F)</t>
  </si>
  <si>
    <t>(CARRY TO 3 DEC PL)</t>
  </si>
  <si>
    <t>PLANCON-F13</t>
  </si>
  <si>
    <t>FULL TIME EQUIVALENTS CONVERTED TO RATED PUPIL CAPACITY</t>
  </si>
  <si>
    <t>B. MIDDLE/SECONDARY SCHOOL ELEMENTARY FTE</t>
  </si>
  <si>
    <t xml:space="preserve"> secondary grades on the Middle/Secondary Room Schedule)</t>
  </si>
  <si>
    <t>1. Number of Elementary Grades</t>
  </si>
  <si>
    <t xml:space="preserve">    (K-6) on the Middle/Secondary</t>
  </si>
  <si>
    <t xml:space="preserve">    Room Schedule (Pages F06-F08)</t>
  </si>
  <si>
    <t>2. Total Number of Grades</t>
  </si>
  <si>
    <t xml:space="preserve">    (K-12) on the Middle/Secondary</t>
  </si>
  <si>
    <t>3. Elementary Grades Divided</t>
  </si>
  <si>
    <t xml:space="preserve">    By Total Number of Grades</t>
  </si>
  <si>
    <t xml:space="preserve">    (B-1 divided by B-2)</t>
  </si>
  <si>
    <t>(ROUND TO 4 DEC PL)</t>
  </si>
  <si>
    <t>4. Adjusted MS/SEC FTE</t>
  </si>
  <si>
    <t>5. MS Elementary FTE</t>
  </si>
  <si>
    <t>(RPC FACTOR)</t>
  </si>
  <si>
    <t>(RPC)</t>
  </si>
  <si>
    <t>SECONDARY</t>
  </si>
  <si>
    <t>D. ADJUSTED MIDDLE/SECONDARY FTE</t>
  </si>
  <si>
    <t>PLANCON-F14</t>
  </si>
  <si>
    <t>CERTIFICATE OF OWNERSHIP</t>
  </si>
  <si>
    <t>ONLY IF PROPERTY ACQUIRED AS PART OF THIS PLANCON PROJECT</t>
  </si>
  <si>
    <t>SITE LOCATION:</t>
  </si>
  <si>
    <t>SITE SIZE:</t>
  </si>
  <si>
    <t>ACRES</t>
  </si>
  <si>
    <t xml:space="preserve">  BUILDING TYPE:</t>
  </si>
  <si>
    <t>NEW BUILDING</t>
  </si>
  <si>
    <t>ADDITION TO EXISTING BUILDING</t>
  </si>
  <si>
    <t>ADDITION AND ALTERATION</t>
  </si>
  <si>
    <t>ALTERATION ONLY</t>
  </si>
  <si>
    <t xml:space="preserve">  TOTAL NUMBER OF ACRES:</t>
  </si>
  <si>
    <t>EXISTING:</t>
  </si>
  <si>
    <t>PURCHASED:</t>
  </si>
  <si>
    <t>CONDEMNED:</t>
  </si>
  <si>
    <t>SETTLEMENT DATE</t>
  </si>
  <si>
    <t>#1:</t>
  </si>
  <si>
    <t>#2:</t>
  </si>
  <si>
    <t>#3:</t>
  </si>
  <si>
    <t>#4:</t>
  </si>
  <si>
    <t>#5:</t>
  </si>
  <si>
    <t>#6:</t>
  </si>
  <si>
    <t>#7:</t>
  </si>
  <si>
    <t>#8:</t>
  </si>
  <si>
    <t>#9:</t>
  </si>
  <si>
    <t>#10:</t>
  </si>
  <si>
    <t>DECLARATION OF TAKING</t>
  </si>
  <si>
    <t>NAME OF PROPERTY CONDEMNED:</t>
  </si>
  <si>
    <t>FILING DATE</t>
  </si>
  <si>
    <t xml:space="preserve">It is my understanding that the Pennsylvania Department of Education requires that </t>
  </si>
  <si>
    <t>related to the project site before advertising for construction bids.  I hereby</t>
  </si>
  <si>
    <t>certify that, as of this date, settlement has taken place for all properties</t>
  </si>
  <si>
    <t>Signature, School Solicitor</t>
  </si>
  <si>
    <t>School Solicitor's Name, Printed or Typed</t>
  </si>
  <si>
    <t>School Solicitor's Address</t>
  </si>
  <si>
    <t>PLANCON-F15</t>
  </si>
  <si>
    <t>HEATING, VENTILATING AND AIR CONDITIONING</t>
  </si>
  <si>
    <t>PLUMBING</t>
  </si>
  <si>
    <t>WATER SYSTEM:</t>
  </si>
  <si>
    <t>SANITARY SEWAGE SYSTEM:</t>
  </si>
  <si>
    <t>GAS SYSTEM:</t>
  </si>
  <si>
    <t>Connection to Public System</t>
  </si>
  <si>
    <t>ELECTRICAL</t>
  </si>
  <si>
    <t>SERVICE &amp; UTILITY (Volts, Phase, Wire):</t>
  </si>
  <si>
    <t xml:space="preserve">  Utility Company:</t>
  </si>
  <si>
    <t>Primary Customer</t>
  </si>
  <si>
    <t>Secondary Customer</t>
  </si>
  <si>
    <t>Hot Water</t>
  </si>
  <si>
    <t xml:space="preserve">  Transformer Owner:</t>
  </si>
  <si>
    <t>Other</t>
  </si>
  <si>
    <t xml:space="preserve">  Special Transformers:</t>
  </si>
  <si>
    <t>PLANCON-F16</t>
  </si>
  <si>
    <t>CONSTRUCTION SPECIFICATION REQUIREMENTS</t>
  </si>
  <si>
    <t>Project Building Name:</t>
  </si>
  <si>
    <t>The following page numbers refer to the construction specifications for:</t>
  </si>
  <si>
    <t>The Entire Project</t>
  </si>
  <si>
    <t>Phase</t>
  </si>
  <si>
    <t>Asbestos Abatement</t>
  </si>
  <si>
    <t>NOTE:  A separate Page F17 must be submitted for each set of construction specifications</t>
  </si>
  <si>
    <t xml:space="preserve">       identified above.</t>
  </si>
  <si>
    <t>SPECIFICATION (Refer to the Specification Requirements in the Part F instructions,</t>
  </si>
  <si>
    <t>IN SPEC</t>
  </si>
  <si>
    <t>Proposed Advertisement - Request for Sealed Bids, Bid Opening Date Specified</t>
  </si>
  <si>
    <t>Instruction to Bidders</t>
  </si>
  <si>
    <t>Completion Date or Number of Calendar Days from Notice to Proceed</t>
  </si>
  <si>
    <t>Bid Security (recommended but not required)</t>
  </si>
  <si>
    <t>Contractor's Insurance (recommended but not required)</t>
  </si>
  <si>
    <t>Separate Prime Contracts for General, HVAC, Electrical, Plumbing &amp; Asbestos</t>
  </si>
  <si>
    <t xml:space="preserve">  (applicable if total project costs exceed $10,000)</t>
  </si>
  <si>
    <t>Bid Proposal Form(s)</t>
  </si>
  <si>
    <t>Labor and Material Bond and Performance Bond @ 100% of the Contract</t>
  </si>
  <si>
    <t>No Cash Allowance Provision</t>
  </si>
  <si>
    <t>Prevailing Wage Requirement Clause (estimated costs greater than $25,000)</t>
  </si>
  <si>
    <t>Labor &amp; Industry Prevailing Wage Scales (estimated costs greater than $25,000)</t>
  </si>
  <si>
    <t>Discrimination Prohibited Clause (62 Pa.C.S.A. § 3701)</t>
  </si>
  <si>
    <t>Human Relations Reference (Act 222 of 1955 as amended)</t>
  </si>
  <si>
    <t>Standard of Quality Clause</t>
  </si>
  <si>
    <t>Domestic Steel and Cast Iron Products (Act 3 of 1978 as amended)</t>
  </si>
  <si>
    <t>Alternate bid(s)</t>
  </si>
  <si>
    <t>Combined bid(s)</t>
  </si>
  <si>
    <t>Seal of Professional Architect or Engineer on Drawings</t>
  </si>
  <si>
    <t>PREPARATION AND REVIEW OF CONSTRUCTION DOCUMENTS</t>
  </si>
  <si>
    <t>PREPARED AND</t>
  </si>
  <si>
    <t>REVIEWED BY:</t>
  </si>
  <si>
    <t>Architect</t>
  </si>
  <si>
    <t>Engineer</t>
  </si>
  <si>
    <t>Other Professional (specify)</t>
  </si>
  <si>
    <t>Signature, Professional:</t>
  </si>
  <si>
    <t>Professional's Name, Printed or Typed:</t>
  </si>
  <si>
    <t>Firm Name, Address &amp; Telephone No.:</t>
  </si>
  <si>
    <t>Date:</t>
  </si>
  <si>
    <t>PLANCON-F17</t>
  </si>
  <si>
    <t>ROUGH GRADING TO RECEIVE THE BUILDING</t>
  </si>
  <si>
    <t>Briefly describe the proposed work needed for rough grading to receive the building, defined as the earth excavation</t>
  </si>
  <si>
    <t>and compacted fill needed to prepare a rough plain that will permit contractors to stake out the building to an</t>
  </si>
  <si>
    <t>In order for this office to replicate all quantities, submit calculations, diagrams and sections identifying the</t>
  </si>
  <si>
    <t>cut/fill line, finish floor elevations, topographic elevations and the building footprint.</t>
  </si>
  <si>
    <t>grade is relatively near the floor elevation; (2.) excessive cut and fill where other design or structural</t>
  </si>
  <si>
    <t>considerations should have been made; (3.) special grading for stages, auditoriums, swimming pools, boiler rooms, and</t>
  </si>
  <si>
    <t>(6.) trucking costs for additional fill; (7.) clearing of natural growth; (8.) stabilization of mine areas;</t>
  </si>
  <si>
    <t>(9.) demolition of buildings and roads, etc.; (10.) construction in courtyards and crawl spaces; and (11.) where the</t>
  </si>
  <si>
    <r>
      <t xml:space="preserve">total volume of earth movement is </t>
    </r>
    <r>
      <rPr>
        <u val="single"/>
        <sz val="7.5"/>
        <rFont val="Courier New"/>
        <family val="3"/>
      </rPr>
      <t>less</t>
    </r>
    <r>
      <rPr>
        <sz val="7.5"/>
        <rFont val="Courier New"/>
        <family val="3"/>
      </rPr>
      <t xml:space="preserve"> </t>
    </r>
    <r>
      <rPr>
        <u val="single"/>
        <sz val="7.5"/>
        <rFont val="Courier New"/>
        <family val="3"/>
      </rPr>
      <t>than</t>
    </r>
    <r>
      <rPr>
        <sz val="7.5"/>
        <rFont val="Courier New"/>
        <family val="3"/>
      </rPr>
      <t xml:space="preserve"> </t>
    </r>
    <r>
      <rPr>
        <u val="single"/>
        <sz val="7.5"/>
        <rFont val="Courier New"/>
        <family val="3"/>
      </rPr>
      <t>500</t>
    </r>
    <r>
      <rPr>
        <sz val="7.5"/>
        <rFont val="Courier New"/>
        <family val="3"/>
      </rPr>
      <t xml:space="preserve"> </t>
    </r>
    <r>
      <rPr>
        <u val="single"/>
        <sz val="7.5"/>
        <rFont val="Courier New"/>
        <family val="3"/>
      </rPr>
      <t>cubic</t>
    </r>
    <r>
      <rPr>
        <sz val="7.5"/>
        <rFont val="Courier New"/>
        <family val="3"/>
      </rPr>
      <t xml:space="preserve"> </t>
    </r>
    <r>
      <rPr>
        <u val="single"/>
        <sz val="7.5"/>
        <rFont val="Courier New"/>
        <family val="3"/>
      </rPr>
      <t>yards</t>
    </r>
    <r>
      <rPr>
        <sz val="7.5"/>
        <rFont val="Courier New"/>
        <family val="3"/>
      </rPr>
      <t>.</t>
    </r>
  </si>
  <si>
    <t>MAXIMUM REIMBURSABLE COSTS</t>
  </si>
  <si>
    <t>Sq. Ft.</t>
  </si>
  <si>
    <t>cu. yds.</t>
  </si>
  <si>
    <t>$</t>
  </si>
  <si>
    <t>CUT</t>
  </si>
  <si>
    <t>COMPACTED FILL</t>
  </si>
  <si>
    <t>4.</t>
  </si>
  <si>
    <t>MAXIMUM ALLOWABLE COSTS</t>
  </si>
  <si>
    <t>STRIP TOP SOIL</t>
  </si>
  <si>
    <t>/cu.yd.</t>
  </si>
  <si>
    <t xml:space="preserve">   (B-1 plus B-2 and B-3)</t>
  </si>
  <si>
    <t>PLANCON-F18</t>
  </si>
  <si>
    <t>SANITARY SEWAGE DISPOSAL</t>
  </si>
  <si>
    <t>CHARGES FOR TAP-IN TO MUNICIPAL SEWER AUTHORITY</t>
  </si>
  <si>
    <t>RESERVE CAPACITY CHARGES REQUIRED BY LOCAL SEWER AUTHORITY</t>
  </si>
  <si>
    <t>ON-SITE SEWER LINE EXTENSION</t>
  </si>
  <si>
    <t xml:space="preserve">   LINEAL FEET - </t>
  </si>
  <si>
    <t xml:space="preserve"> / NUMBER OF MANHOLES -</t>
  </si>
  <si>
    <t>OFF-SITE SEWER LINE EXTENSION</t>
  </si>
  <si>
    <t xml:space="preserve">   LINEAL FEET -</t>
  </si>
  <si>
    <t>REIMBURSEMENT FACTOR</t>
  </si>
  <si>
    <t>MAXIMUM ALLOWABLE COSTS (line B-1 times B-2)</t>
  </si>
  <si>
    <t>PLANCON-F19</t>
  </si>
  <si>
    <t>CERTIFICATION IN LIEU OF AGENCY APPROVALS, PERMITS &amp; SERVICE AVAILABILITY LETTERS</t>
  </si>
  <si>
    <t>Certificate of Architect of Record:</t>
  </si>
  <si>
    <t>I certify that I have apprised the board to the best of my knowledge and belief as to</t>
  </si>
  <si>
    <t>applicable reviews and approvals that must be obtained from federal, state and local</t>
  </si>
  <si>
    <t>government agencies, prior to entering into construction contracts.</t>
  </si>
  <si>
    <t>Signature of PA Registered Architect</t>
  </si>
  <si>
    <t>PA Registered Architect's Name, Printed or Typed</t>
  </si>
  <si>
    <t>Architectural Firm's Name and Address</t>
  </si>
  <si>
    <t>Board Resolution:</t>
  </si>
  <si>
    <t>To the best of its knowledge and belief, the board of school directors certifies to</t>
  </si>
  <si>
    <t>the following:</t>
  </si>
  <si>
    <r>
      <t xml:space="preserve">1.  The board </t>
    </r>
    <r>
      <rPr>
        <u val="single"/>
        <sz val="9"/>
        <rFont val="Courier New"/>
        <family val="3"/>
      </rPr>
      <t>will</t>
    </r>
    <r>
      <rPr>
        <sz val="9"/>
        <rFont val="Courier New"/>
        <family val="3"/>
      </rPr>
      <t xml:space="preserve"> </t>
    </r>
    <r>
      <rPr>
        <u val="single"/>
        <sz val="9"/>
        <rFont val="Courier New"/>
        <family val="3"/>
      </rPr>
      <t>not</t>
    </r>
    <r>
      <rPr>
        <sz val="9"/>
        <rFont val="Courier New"/>
        <family val="3"/>
      </rPr>
      <t xml:space="preserve"> </t>
    </r>
    <r>
      <rPr>
        <u val="single"/>
        <sz val="9"/>
        <rFont val="Courier New"/>
        <family val="3"/>
      </rPr>
      <t>enter</t>
    </r>
    <r>
      <rPr>
        <sz val="9"/>
        <rFont val="Courier New"/>
        <family val="3"/>
      </rPr>
      <t xml:space="preserve"> </t>
    </r>
    <r>
      <rPr>
        <u val="single"/>
        <sz val="9"/>
        <rFont val="Courier New"/>
        <family val="3"/>
      </rPr>
      <t>into</t>
    </r>
    <r>
      <rPr>
        <sz val="9"/>
        <rFont val="Courier New"/>
        <family val="3"/>
      </rPr>
      <t xml:space="preserve"> </t>
    </r>
    <r>
      <rPr>
        <u val="single"/>
        <sz val="9"/>
        <rFont val="Courier New"/>
        <family val="3"/>
      </rPr>
      <t>construction</t>
    </r>
    <r>
      <rPr>
        <sz val="9"/>
        <rFont val="Courier New"/>
        <family val="3"/>
      </rPr>
      <t xml:space="preserve"> </t>
    </r>
    <r>
      <rPr>
        <u val="single"/>
        <sz val="9"/>
        <rFont val="Courier New"/>
        <family val="3"/>
      </rPr>
      <t>contracts</t>
    </r>
    <r>
      <rPr>
        <sz val="9"/>
        <rFont val="Courier New"/>
        <family val="3"/>
      </rPr>
      <t xml:space="preserve"> until it has received </t>
    </r>
    <r>
      <rPr>
        <u val="single"/>
        <sz val="9"/>
        <rFont val="Courier New"/>
        <family val="3"/>
      </rPr>
      <t>written</t>
    </r>
  </si>
  <si>
    <t xml:space="preserve">    approval for PlanCon Part F, Construction Documents, from the Department of</t>
  </si>
  <si>
    <t xml:space="preserve">    Education.</t>
  </si>
  <si>
    <t>2.  The board of school directors has obtained, or will obtain, all necessary</t>
  </si>
  <si>
    <t xml:space="preserve">    approvals from local, regional, and state agencies relating to health, safety,</t>
  </si>
  <si>
    <r>
      <t xml:space="preserve">    design, planning highway access, and  freedom from flooding and subsidence, </t>
    </r>
    <r>
      <rPr>
        <u val="single"/>
        <sz val="9"/>
        <rFont val="Courier New"/>
        <family val="3"/>
      </rPr>
      <t>prior</t>
    </r>
  </si>
  <si>
    <r>
      <t xml:space="preserve">    </t>
    </r>
    <r>
      <rPr>
        <u val="single"/>
        <sz val="9"/>
        <rFont val="Courier New"/>
        <family val="3"/>
      </rPr>
      <t>to</t>
    </r>
    <r>
      <rPr>
        <sz val="9"/>
        <rFont val="Courier New"/>
        <family val="3"/>
      </rPr>
      <t xml:space="preserve"> </t>
    </r>
    <r>
      <rPr>
        <u val="single"/>
        <sz val="9"/>
        <rFont val="Courier New"/>
        <family val="3"/>
      </rPr>
      <t>entering</t>
    </r>
    <r>
      <rPr>
        <sz val="9"/>
        <rFont val="Courier New"/>
        <family val="3"/>
      </rPr>
      <t xml:space="preserve"> </t>
    </r>
    <r>
      <rPr>
        <u val="single"/>
        <sz val="9"/>
        <rFont val="Courier New"/>
        <family val="3"/>
      </rPr>
      <t>into</t>
    </r>
    <r>
      <rPr>
        <sz val="9"/>
        <rFont val="Courier New"/>
        <family val="3"/>
      </rPr>
      <t xml:space="preserve"> </t>
    </r>
    <r>
      <rPr>
        <u val="single"/>
        <sz val="9"/>
        <rFont val="Courier New"/>
        <family val="3"/>
      </rPr>
      <t>construction</t>
    </r>
    <r>
      <rPr>
        <sz val="9"/>
        <rFont val="Courier New"/>
        <family val="3"/>
      </rPr>
      <t xml:space="preserve"> </t>
    </r>
    <r>
      <rPr>
        <u val="single"/>
        <sz val="9"/>
        <rFont val="Courier New"/>
        <family val="3"/>
      </rPr>
      <t>contracts</t>
    </r>
    <r>
      <rPr>
        <sz val="9"/>
        <rFont val="Courier New"/>
        <family val="3"/>
      </rPr>
      <t>.</t>
    </r>
  </si>
  <si>
    <t>3.  The board acknowledges that failure to obtain the requisite approvals prior to</t>
  </si>
  <si>
    <t xml:space="preserve">    entering into construction contracts may be sufficient cause for the Department of</t>
  </si>
  <si>
    <t xml:space="preserve">    Education to revoke its approval for this project.  If approval is revoked, the</t>
  </si>
  <si>
    <t xml:space="preserve">    project will not be reimbursed by the Commonwealth.</t>
  </si>
  <si>
    <t>Board Action Date:</t>
  </si>
  <si>
    <t>Voting:</t>
  </si>
  <si>
    <t>AYE</t>
  </si>
  <si>
    <t>NAY</t>
  </si>
  <si>
    <t>ABSTENTIONS</t>
  </si>
  <si>
    <t>Board Secretary's Name, Printed</t>
  </si>
  <si>
    <t>PLANCON-F20</t>
  </si>
  <si>
    <t>F01</t>
  </si>
  <si>
    <t>F02</t>
  </si>
  <si>
    <t>F01-PHASE</t>
  </si>
  <si>
    <t>F04</t>
  </si>
  <si>
    <t>F05</t>
  </si>
  <si>
    <t>F06</t>
  </si>
  <si>
    <t>F07</t>
  </si>
  <si>
    <t>F08</t>
  </si>
  <si>
    <t>Project Building Characteristics</t>
  </si>
  <si>
    <t xml:space="preserve">On-Site Water System </t>
  </si>
  <si>
    <t>Permit Expiration Date:</t>
  </si>
  <si>
    <t xml:space="preserve">On-Site System </t>
  </si>
  <si>
    <t>Gas</t>
  </si>
  <si>
    <t>Propane</t>
  </si>
  <si>
    <t>HEATING:</t>
  </si>
  <si>
    <t>Steam</t>
  </si>
  <si>
    <t>Air</t>
  </si>
  <si>
    <t>Radiant</t>
  </si>
  <si>
    <t>Geothermal</t>
  </si>
  <si>
    <t>Electric</t>
  </si>
  <si>
    <t>Oil</t>
  </si>
  <si>
    <t>Other:</t>
  </si>
  <si>
    <t xml:space="preserve">Energy Source - </t>
  </si>
  <si>
    <t>VENTILATING:</t>
  </si>
  <si>
    <t>Mechanical - Describe the system and indicate its location:</t>
  </si>
  <si>
    <t>Natural - Describe:</t>
  </si>
  <si>
    <t>AIR CONDITIONING:</t>
  </si>
  <si>
    <t>Entire Project Building</t>
  </si>
  <si>
    <t>Limited Areas of the Project Building - Describe:</t>
  </si>
  <si>
    <t>Service Size:</t>
  </si>
  <si>
    <t>Overhead</t>
  </si>
  <si>
    <t>Underground</t>
  </si>
  <si>
    <t>Competent Workmen Clause (estimated costs equal to or less than $25,000)</t>
  </si>
  <si>
    <t>AREA BASED ON THE NEW BUILDING/ADDITION FOOTPRINT + 10' BEYOND =</t>
  </si>
  <si>
    <t>REQUIREMENTS FOR SANITARY SEWAGE DISPOSAL</t>
  </si>
  <si>
    <t>YES</t>
  </si>
  <si>
    <t>NO</t>
  </si>
  <si>
    <t>LARGER THAN NORMAL SCHEDULED AREAS DUE TO EXISTING BUILDING CONDITIONS</t>
  </si>
  <si>
    <t>OTHER (DESCRIBE):</t>
  </si>
  <si>
    <t xml:space="preserve">  If the above ratio of architectural area to scheduled area for this building is greater </t>
  </si>
  <si>
    <t xml:space="preserve">  than 1.58, justification for excess architectural area must be provided.  Check the </t>
  </si>
  <si>
    <t xml:space="preserve">  following if applicable:</t>
  </si>
  <si>
    <t>LARGER THAN NORMAL LOBBIES AND</t>
  </si>
  <si>
    <t>SINGLE-LOADED COORIDORS</t>
  </si>
  <si>
    <t>LARGER THAN NORMAL STORAGE AREAS</t>
  </si>
  <si>
    <t>LARGER THAN NORMAL STAIRWAYS</t>
  </si>
  <si>
    <t xml:space="preserve">    ENTRANCE AREAS</t>
  </si>
  <si>
    <t>LARGER THAN NORMAL SCHEDULED AREAS REQUIRED TO ACCOMMODATE EDUCATIONAL PROGRAMS AND COMMUNITY NEEDS</t>
  </si>
  <si>
    <t>Certificate of Ownership (if applicable)</t>
  </si>
  <si>
    <t>PDE USE ONLY</t>
  </si>
  <si>
    <t xml:space="preserve">   Letters for Phased Work</t>
  </si>
  <si>
    <t>Highest Projected Enrollment (highest of A3, B or C)</t>
  </si>
  <si>
    <t>SMALL GROUP &lt;850 SQ FT</t>
  </si>
  <si>
    <t>LARGE GROUP INS 850+ SQ FT</t>
  </si>
  <si>
    <r>
      <t xml:space="preserve">position for each staff member who will be working in this office space.  </t>
    </r>
    <r>
      <rPr>
        <u val="single"/>
        <sz val="8"/>
        <rFont val="Courier New"/>
        <family val="3"/>
      </rPr>
      <t>For</t>
    </r>
    <r>
      <rPr>
        <sz val="8"/>
        <rFont val="Courier New"/>
        <family val="3"/>
      </rPr>
      <t xml:space="preserve"> </t>
    </r>
    <r>
      <rPr>
        <u val="single"/>
        <sz val="8"/>
        <rFont val="Courier New"/>
        <family val="3"/>
      </rPr>
      <t>vacant</t>
    </r>
    <r>
      <rPr>
        <sz val="8"/>
        <rFont val="Courier New"/>
        <family val="3"/>
      </rPr>
      <t xml:space="preserve"> </t>
    </r>
    <r>
      <rPr>
        <u val="single"/>
        <sz val="8"/>
        <rFont val="Courier New"/>
        <family val="3"/>
      </rPr>
      <t>or</t>
    </r>
    <r>
      <rPr>
        <sz val="8"/>
        <rFont val="Courier New"/>
        <family val="3"/>
      </rPr>
      <t xml:space="preserve"> </t>
    </r>
    <r>
      <rPr>
        <u val="single"/>
        <sz val="8"/>
        <rFont val="Courier New"/>
        <family val="3"/>
      </rPr>
      <t>new</t>
    </r>
    <r>
      <rPr>
        <sz val="8"/>
        <rFont val="Courier New"/>
        <family val="3"/>
      </rPr>
      <t xml:space="preserve"> </t>
    </r>
    <r>
      <rPr>
        <u val="single"/>
        <sz val="8"/>
        <rFont val="Courier New"/>
        <family val="3"/>
      </rPr>
      <t>positions,</t>
    </r>
  </si>
  <si>
    <r>
      <t>indicate</t>
    </r>
    <r>
      <rPr>
        <sz val="8"/>
        <rFont val="Courier New"/>
        <family val="3"/>
      </rPr>
      <t xml:space="preserve"> </t>
    </r>
    <r>
      <rPr>
        <u val="single"/>
        <sz val="8"/>
        <rFont val="Courier New"/>
        <family val="3"/>
      </rPr>
      <t>prospective</t>
    </r>
    <r>
      <rPr>
        <sz val="8"/>
        <rFont val="Courier New"/>
        <family val="3"/>
      </rPr>
      <t xml:space="preserve"> </t>
    </r>
    <r>
      <rPr>
        <u val="single"/>
        <sz val="8"/>
        <rFont val="Courier New"/>
        <family val="3"/>
      </rPr>
      <t>employment</t>
    </r>
    <r>
      <rPr>
        <sz val="8"/>
        <rFont val="Courier New"/>
        <family val="3"/>
      </rPr>
      <t xml:space="preserve"> </t>
    </r>
    <r>
      <rPr>
        <u val="single"/>
        <sz val="8"/>
        <rFont val="Courier New"/>
        <family val="3"/>
      </rPr>
      <t>date</t>
    </r>
    <r>
      <rPr>
        <sz val="8"/>
        <rFont val="Courier New"/>
        <family val="3"/>
      </rPr>
      <t>.  Attach additional sheets if necessary.</t>
    </r>
  </si>
  <si>
    <r>
      <t xml:space="preserve">POSITION </t>
    </r>
    <r>
      <rPr>
        <sz val="10"/>
        <rFont val="Courier New"/>
        <family val="3"/>
      </rPr>
      <t>(If vacant or new,</t>
    </r>
  </si>
  <si>
    <t xml:space="preserve">  indicate date to be filled)</t>
  </si>
  <si>
    <t>NOTE:  Identify the position name or corresponding number on the floor plan drawing</t>
  </si>
  <si>
    <t>identifying spaces listed on the room schedule.</t>
  </si>
  <si>
    <t>NAME OF PROPERTY PURCHASED OR DONATED:</t>
  </si>
  <si>
    <t>purchased or donated.  I also certify that, as of this date, all appeals related to</t>
  </si>
  <si>
    <t>the amount of taking have been resolved for those properties acquired through the</t>
  </si>
  <si>
    <t>eminent domain process and only the determination of just compensation and damages</t>
  </si>
  <si>
    <t>remains outstanding.</t>
  </si>
  <si>
    <t>WORKING DRAWINGS - GENERAL REQUIREMENTS</t>
  </si>
  <si>
    <t>Outswinging doors (May 1, 1925 or later)</t>
  </si>
  <si>
    <r>
      <t xml:space="preserve">elevation of </t>
    </r>
    <r>
      <rPr>
        <u val="single"/>
        <sz val="7.5"/>
        <rFont val="Courier New"/>
        <family val="3"/>
      </rPr>
      <t>one foot below the finished floor and to a line ten feet beyond</t>
    </r>
    <r>
      <rPr>
        <sz val="7.5"/>
        <rFont val="Courier New"/>
        <family val="3"/>
      </rPr>
      <t xml:space="preserve"> the exterior of the proposed building or</t>
    </r>
  </si>
  <si>
    <t>sizeable addition(s).</t>
  </si>
  <si>
    <t xml:space="preserve">COMPLETE THIS SECTION ONLY IF REQUESTING AN EXCEPTION </t>
  </si>
  <si>
    <t>TO THE MAXIMUM ALLOWANCE FOR SANITARY SEWAGE DISPOSAL</t>
  </si>
  <si>
    <t>unless an exception to use the New and Existing FTE is requested and approved in writing.</t>
  </si>
  <si>
    <t>The maximum allowance for sanitary sewage disposal is limited to the project building's FTE-New</t>
  </si>
  <si>
    <t>BUILDING FTE - NEW (F12, Adjusted Elem, Adjusted MS/Sec,  Natatorium,</t>
  </si>
  <si>
    <t xml:space="preserve">  use the total FTE is granted)</t>
  </si>
  <si>
    <r>
      <t xml:space="preserve">Attachment B.  </t>
    </r>
    <r>
      <rPr>
        <b/>
        <u val="single"/>
        <sz val="10"/>
        <rFont val="Courier New"/>
        <family val="3"/>
      </rPr>
      <t>NOTE:  Specification clauses do not need to be verbatim</t>
    </r>
    <r>
      <rPr>
        <sz val="10"/>
        <rFont val="Courier New"/>
        <family val="3"/>
      </rPr>
      <t>.)</t>
    </r>
  </si>
  <si>
    <t>The following work is not eligible for reimbursement:  (1.) minimal grading for additions where the present</t>
  </si>
  <si>
    <t>crawl spaces; (4.) excavation of unsuitable materials and fill; (5.) rock excavation or boulder removal;</t>
  </si>
  <si>
    <t>plane defined above; stripping of a maximum of six inches of topsoil will also be considered for reimbursement.</t>
  </si>
  <si>
    <t>Reimbursement may be requested for earth excavation and compacted fill necessary to prepare the rough</t>
  </si>
  <si>
    <t xml:space="preserve">  Dist Admin Office, or Vocational FTE-NEW unless an exception to</t>
  </si>
  <si>
    <t>Other: ___________________________</t>
  </si>
  <si>
    <t>General</t>
  </si>
  <si>
    <t>Plumbing</t>
  </si>
  <si>
    <t>HVAC</t>
  </si>
  <si>
    <t>Electrical</t>
  </si>
  <si>
    <t>Educational Technology</t>
  </si>
  <si>
    <t>The board also certifies that the phased work will proceed whether or not additional</t>
  </si>
  <si>
    <t>on-site work that is subject to Act 34 of 1973 goes forward.</t>
  </si>
  <si>
    <t xml:space="preserve">  (refer to Part A instructions for further direction)</t>
  </si>
  <si>
    <t>IA &lt;1800 SQ FT</t>
  </si>
  <si>
    <t>TECH ED &lt;1800 SQ FT</t>
  </si>
  <si>
    <t>(FTE)</t>
  </si>
  <si>
    <t>J. VOCATIONAL</t>
  </si>
  <si>
    <t>EXCEPTION REQUESTED:</t>
  </si>
  <si>
    <r>
      <t>Provide a justification if requesting an exception</t>
    </r>
    <r>
      <rPr>
        <sz val="9"/>
        <rFont val="Courier New"/>
        <family val="3"/>
      </rPr>
      <t>.</t>
    </r>
  </si>
  <si>
    <t>The architect's e-mail address is:</t>
  </si>
  <si>
    <t xml:space="preserve">Owner Controlled Insurance Program:  </t>
  </si>
  <si>
    <t xml:space="preserve">   Quote Method ____  Bid Alternate ____  Base Bid ____  Other ____</t>
  </si>
  <si>
    <t>Combined Bid</t>
  </si>
  <si>
    <t>Bid Alternates affecting capacity or area</t>
  </si>
  <si>
    <t>(MM/DD/YY)</t>
  </si>
  <si>
    <t>Demolition of Entire Existing Building</t>
  </si>
  <si>
    <t>Bid Opening Date:</t>
  </si>
  <si>
    <t>Basis of Award:  Base Bid ____  Base Bid plus Accepted Alternates ____</t>
  </si>
  <si>
    <t>Bid Opening Date:  __________</t>
  </si>
  <si>
    <t>Current Elementary/Secondary Public Enrollment For October</t>
  </si>
  <si>
    <t>SP ED PRE-SCHOOL 660+</t>
  </si>
  <si>
    <r>
      <t>*</t>
    </r>
    <r>
      <rPr>
        <b/>
        <sz val="8"/>
        <rFont val="Courier New"/>
        <family val="3"/>
      </rPr>
      <t xml:space="preserve"> Regular and Special Education Pre-School rooms must meet the requirements addressed in the Part A instructions.</t>
    </r>
  </si>
  <si>
    <t xml:space="preserve"> (MM-YYYY)</t>
  </si>
  <si>
    <t>PlanCon Page G08, Prime Contractor Certification (with top section completed)</t>
  </si>
  <si>
    <t>CHECK</t>
  </si>
  <si>
    <t>YES OR NO</t>
  </si>
  <si>
    <t>Is there an adopted municipal comprehensive land use plan, as per the</t>
  </si>
  <si>
    <t>Yes</t>
  </si>
  <si>
    <t>No</t>
  </si>
  <si>
    <t>Pennsylvania Municipalities Planning Code?</t>
  </si>
  <si>
    <t>Is there an adopted county comprehensive land use plan?</t>
  </si>
  <si>
    <t>Is there an adopted multi-municipal or multi-county comprehensive</t>
  </si>
  <si>
    <t xml:space="preserve"> land use plan?</t>
  </si>
  <si>
    <t>Is there an adopted county or municipal zoning ordinance or a</t>
  </si>
  <si>
    <t>joint municipal zoning ordinance?</t>
  </si>
  <si>
    <t>Is the proposed project consistent with these comprehensive</t>
  </si>
  <si>
    <t>plans and/or zoning ordinances?</t>
  </si>
  <si>
    <t>GENERAL INFORMATION</t>
  </si>
  <si>
    <t>PROJECT INFORMATION</t>
  </si>
  <si>
    <t>Letter or Equivalent Written Certification from Municipality of</t>
  </si>
  <si>
    <t xml:space="preserve">  Project's Conformance with Applicable Comprehensive Plan and</t>
  </si>
  <si>
    <t xml:space="preserve">  Zoning Ordinances (if applicable)</t>
  </si>
  <si>
    <t>Letter or Equivalent Written Certification from County Planning</t>
  </si>
  <si>
    <t xml:space="preserve">  Agency of Project's Conformance with Applicable Comprehensive</t>
  </si>
  <si>
    <t xml:space="preserve">  Plan and Zoning Ordinances (if applicable)</t>
  </si>
  <si>
    <t xml:space="preserve">Project to Be Constructed and Based on approved </t>
  </si>
  <si>
    <t xml:space="preserve">  School Design Clearinghouse design</t>
  </si>
  <si>
    <t>DISTRICT/CTC:</t>
  </si>
  <si>
    <t xml:space="preserve">  Globes certification</t>
  </si>
  <si>
    <t>District/CTC:</t>
  </si>
  <si>
    <t>Prime Contracts included in Phased Bidding:</t>
  </si>
  <si>
    <t>ALTERNATIVE ED ROOM</t>
  </si>
  <si>
    <t>GYM 6500+ SQ FT</t>
  </si>
  <si>
    <t>NATATORIUM *</t>
  </si>
  <si>
    <t>* REFER TO THE PART A INSTRUCTIONS TO DETERMINE IF CAPACITY SHOULD BE ASSIGNED.</t>
  </si>
  <si>
    <t>DAY CARE/PRE-SCHOOL (NONACADEMIC)</t>
  </si>
  <si>
    <t>NON-DISTRICT USE (HEALTH CLINIC, PUBLIC LIBRARY, ETC.)</t>
  </si>
  <si>
    <t>SECONDARY (INCLUDING VOCATIONAL)</t>
  </si>
  <si>
    <t>DISTRICT ADMINISTRATION OFFICE</t>
  </si>
  <si>
    <t xml:space="preserve">    PLANNED ARCHITECTURAL AREA FOR TOTAL BUILDING</t>
  </si>
  <si>
    <t>The district/CTC administrator to be contacted about Part F is:</t>
  </si>
  <si>
    <t>District/CTC Administrator's Name and Position</t>
  </si>
  <si>
    <t>The SD/CTC administrator's e-mail address is:</t>
  </si>
  <si>
    <t>District/CTC Address</t>
  </si>
  <si>
    <t>TO BE COMPLETED BY THE DISTRICT/CTC SOLICITOR</t>
  </si>
  <si>
    <t>TO BE COMPLETED BY THE SCHOOL DISTRICT OR CTC</t>
  </si>
  <si>
    <r>
      <t xml:space="preserve">    PLANNED ARCHITECTURAL AREA (NEW </t>
    </r>
    <r>
      <rPr>
        <b/>
        <u val="single"/>
        <sz val="10"/>
        <rFont val="Courier New"/>
        <family val="3"/>
      </rPr>
      <t>PLUS</t>
    </r>
    <r>
      <rPr>
        <b/>
        <sz val="10"/>
        <rFont val="Courier New"/>
        <family val="3"/>
      </rPr>
      <t xml:space="preserve"> EXISTING)</t>
    </r>
  </si>
  <si>
    <t>PROJECT BUILDING TOTAL (MUST EQUAL F13, LINE E-3)</t>
  </si>
  <si>
    <t>REVISED JULY 1, 2010</t>
  </si>
  <si>
    <t>FORM EXPIRES 6-30-12</t>
  </si>
  <si>
    <t>District/AVTS:</t>
  </si>
  <si>
    <t>COMPARATIVE DESIGN ANALYSIS ADJUSTMENT -</t>
  </si>
  <si>
    <t>I.</t>
  </si>
  <si>
    <t>DIFFERENCE AS PERCENT OF RECOMMENDED SCHEDULED AREA</t>
  </si>
  <si>
    <t>II.</t>
  </si>
  <si>
    <t>III.</t>
  </si>
  <si>
    <t>DIFFERENCE</t>
  </si>
  <si>
    <t xml:space="preserve">    (B-3 times B-4; round</t>
  </si>
  <si>
    <t xml:space="preserve">      to whole number)</t>
  </si>
  <si>
    <t>C-1. Total Elementary FTE (A plus B-5)</t>
  </si>
  <si>
    <t xml:space="preserve">  2. Elementary FTE Reduction </t>
  </si>
  <si>
    <t>(if III &lt; 0%, III times C-1; else 0)</t>
  </si>
  <si>
    <t xml:space="preserve">  3. Total Elementary FTE based on </t>
  </si>
  <si>
    <t xml:space="preserve">  Comparative Design Analysis</t>
  </si>
  <si>
    <t xml:space="preserve">  4. Rated Pupil Capacity Factor</t>
  </si>
  <si>
    <t xml:space="preserve">  5. Elementary Rated Pupil Capacity</t>
  </si>
  <si>
    <t xml:space="preserve">  (C-3 times C-4)</t>
  </si>
  <si>
    <t>E. LESS: MS Elementary FTE (B-5)</t>
  </si>
  <si>
    <t>F-1. TOTAL MIDDLE/SECONDARY FTE (D minus E)</t>
  </si>
  <si>
    <t xml:space="preserve">  2. Middle/Secondary FTE Reduction </t>
  </si>
  <si>
    <t>(if III &lt; 0%, III times F-1; else 0)</t>
  </si>
  <si>
    <t xml:space="preserve">  3. Total Middle/Secondary FTE based on </t>
  </si>
  <si>
    <t xml:space="preserve">  5. Middle/Secondary Rated Pupil Capacity</t>
  </si>
  <si>
    <t>(F-3 times F-4)</t>
  </si>
  <si>
    <t xml:space="preserve">  2. Natatorium Rated Pupil Capacity</t>
  </si>
  <si>
    <t xml:space="preserve"> (G-1 times 1.11)</t>
  </si>
  <si>
    <t xml:space="preserve">H-1. CENTRAL DISTRICT ADMIN OFFICE FTE </t>
  </si>
  <si>
    <t xml:space="preserve">  2. DAO Rated Pupil Capacity</t>
  </si>
  <si>
    <t xml:space="preserve"> (H-1 times 1.11)</t>
  </si>
  <si>
    <t>I. TOTAL SECONDARY (F-5 plus G-2 and H-2)</t>
  </si>
  <si>
    <r>
      <t xml:space="preserve">(Use this section for schools with both elementary </t>
    </r>
    <r>
      <rPr>
        <u val="single"/>
        <sz val="8"/>
        <rFont val="Courier New"/>
        <family val="3"/>
      </rPr>
      <t>and</t>
    </r>
  </si>
  <si>
    <t>ONLY COMPLETE THIS SECTION IF F13, LINE D IS LESS THAN -10%</t>
  </si>
  <si>
    <t xml:space="preserve">  (only enter F13, line D if value is less than -10%)</t>
  </si>
  <si>
    <t>MINIMUM VARIANCE (F13)</t>
  </si>
  <si>
    <t>A. ADJUSTED ELEMENTARY FTE (F12, ADJ ELEM)</t>
  </si>
  <si>
    <t xml:space="preserve">    (F12, ADJ MS/SEC)</t>
  </si>
  <si>
    <t>G-1. NATATORIUM FTE (F12, NAT)</t>
  </si>
  <si>
    <t xml:space="preserve"> (F12, DAO)</t>
  </si>
  <si>
    <t>(F10, VOC FTE)</t>
  </si>
  <si>
    <t>a school district/area vocational-technical school hold clear title to all property</t>
  </si>
  <si>
    <t xml:space="preserve">  CRR
 APPROVAL</t>
  </si>
  <si>
    <t xml:space="preserve"> PDE-320/286 
 APPROVAL</t>
  </si>
  <si>
    <t>CAP</t>
  </si>
  <si>
    <t>Bid Breakouts</t>
  </si>
  <si>
    <t>QSCB/QZAB Funded</t>
  </si>
  <si>
    <t>UNIT FTE CAP</t>
  </si>
  <si>
    <t>TOTAL   FTE CAP</t>
  </si>
  <si>
    <t>TOTAL   FTE   CAP</t>
  </si>
  <si>
    <t>TOTAL   FTE     CAP</t>
  </si>
  <si>
    <t>SCIENCE CLSRM 660+ SQ FT</t>
  </si>
  <si>
    <t>ALTERNATIVE ED ROOM 660+ SQ FT</t>
  </si>
  <si>
    <t>TOTAL   FTE    CAP</t>
  </si>
  <si>
    <t>BUSINESS CLSRM 660+ SQ FT</t>
  </si>
  <si>
    <t>COMPUTER LAB 660+ SQ FT</t>
  </si>
  <si>
    <t>TV INSTR STUDIO 660+ SQ FT</t>
  </si>
  <si>
    <t>ART CLASSROOM 660+ SQ FT</t>
  </si>
  <si>
    <t>MUSIC CLASSROOM 660+ SQ FT</t>
  </si>
  <si>
    <t>BAND ROOM 660+ SQ FT</t>
  </si>
  <si>
    <t>ORCHESTRA ROOM 660+ SQ FT</t>
  </si>
  <si>
    <t>CHORAL ROOM 660+ SQ FT</t>
  </si>
  <si>
    <t>FAMILY/CONSMR SCIENCE 660+ SQ FT</t>
  </si>
  <si>
    <t xml:space="preserve">UNIT FTE CAP </t>
  </si>
  <si>
    <t>TOTAL    FTE      CAP</t>
  </si>
  <si>
    <t>TOTAL
FTE      CAP</t>
  </si>
  <si>
    <t>TOTAL    FTE     CAP</t>
  </si>
  <si>
    <t>TOTAL
FTE 
CAP</t>
  </si>
  <si>
    <t>NUMBER
 OF
 UNITS</t>
  </si>
  <si>
    <t>TOTAL
FTE  
CAP</t>
  </si>
  <si>
    <t>TOTAL
FTE
CAP</t>
  </si>
  <si>
    <t>TOTAL
FTE
 CAP</t>
  </si>
  <si>
    <t>NUMBER
 OF
UNITS</t>
  </si>
  <si>
    <t>RELATIVELY LOW ENROLLMENT TO CAPACITY ADJUSTMENT FACTOR (F03, Line F)</t>
  </si>
  <si>
    <r>
      <t xml:space="preserve">LEED Silver, Gold or Platinum </t>
    </r>
    <r>
      <rPr>
        <u val="single"/>
        <sz val="10"/>
        <rFont val="Courier New"/>
        <family val="3"/>
      </rPr>
      <t>or</t>
    </r>
    <r>
      <rPr>
        <sz val="10"/>
        <rFont val="Courier New"/>
        <family val="3"/>
      </rPr>
      <t xml:space="preserve"> two, three or four Green</t>
    </r>
  </si>
  <si>
    <t>Project's Prime Contracts:</t>
  </si>
  <si>
    <t>The school district/CTC administrator to be contacted about Part F is:</t>
  </si>
  <si>
    <t xml:space="preserve"> ("October 1 Enrollment, Low Income, and LEP Data Profile and ACS" PIMS Report)</t>
  </si>
  <si>
    <t>TOTAL    FTE
CAP</t>
  </si>
  <si>
    <t>PLANETARIUM CLSRM 660+ SQ FT</t>
  </si>
  <si>
    <t>VO AG SHOP W/CLSRM 660+ SQ FT</t>
  </si>
  <si>
    <t>DRIVER'S ED 660+ SQ FT</t>
  </si>
  <si>
    <t>BUSINESS LAB 660+ SQ FT</t>
  </si>
  <si>
    <t>PDE
USE</t>
  </si>
  <si>
    <t>NUMBER
OF
 UNITS</t>
  </si>
  <si>
    <t>If Line D is greater than minus 10%, refer to instructions for the Comparative Design Analysis</t>
  </si>
  <si>
    <t xml:space="preserve">   </t>
  </si>
  <si>
    <t xml:space="preserve">Adjustment calculation on F14 form.  If Line D is greater than plus 10%, justification for the excess </t>
  </si>
  <si>
    <t>scheduled area must be provided.  Check the following if applicable.</t>
  </si>
  <si>
    <t>EPA/DOE Target Finder "Statement of Energy Design Intent"</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</si>
</sst>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000"/>
    <numFmt numFmtId="166" formatCode="mmm\-yyyy"/>
    <numFmt numFmtId="167" formatCode="mmmm\ \ yyyy"/>
    <numFmt numFmtId="168" formatCode="mmm\ \ yyyy"/>
    <numFmt numFmtId="169" formatCode="0.000"/>
    <numFmt numFmtId="170" formatCode="mm/dd/yy"/>
    <numFmt numFmtId="171" formatCode="#,##0.0_);[Red]\(#,##0.0\)"/>
    <numFmt numFmtId="172" formatCode="#,##0.000_);[Red]\(#,##0.000\)"/>
    <numFmt numFmtId="173" formatCode="#,##0.0000_);[Red]\(#,##0.0000\)"/>
    <numFmt numFmtId="174" formatCode="#,##0.0_);[Cyan]\(#,##0.0\)"/>
    <numFmt numFmtId="175" formatCode="0.0"/>
    <numFmt numFmtId="176" formatCode="yyyy"/>
    <numFmt numFmtId="177" formatCode="mmm\ d\,\ yyyy"/>
    <numFmt numFmtId="178" formatCode="mmmm\ d\,\ yyyy"/>
    <numFmt numFmtId="179" formatCode="0.0%"/>
    <numFmt numFmtId="180" formatCode="mm/yy"/>
    <numFmt numFmtId="181" formatCode=".0"/>
    <numFmt numFmtId="182" formatCode=".0000"/>
    <numFmt numFmtId="183" formatCode="_(* #,##0.0_);_(* \(#,##0.0\);_(* &quot;-&quot;??_);_(@_)"/>
    <numFmt numFmtId="184" formatCode="_(* #,##0_);_(* \(#,##0\);_(* &quot;-&quot;??_);_(@_)"/>
    <numFmt numFmtId="185" formatCode=".00"/>
    <numFmt numFmtId="186" formatCode="mmmm\-yy"/>
    <numFmt numFmtId="187" formatCode="mmm/d/yyyy"/>
    <numFmt numFmtId="188" formatCode="mmm\.\ d\,\ yyyy"/>
    <numFmt numFmtId="189" formatCode="00.00%"/>
    <numFmt numFmtId="190" formatCode="mm\ \-\ yy"/>
    <numFmt numFmtId="191" formatCode="00.0"/>
    <numFmt numFmtId="192" formatCode="00.00"/>
    <numFmt numFmtId="193" formatCode="00.\400%"/>
    <numFmt numFmtId="194" formatCode="00.0%"/>
    <numFmt numFmtId="195" formatCode="000.00"/>
    <numFmt numFmtId="196" formatCode="mmmm/d\,/yyyy"/>
    <numFmt numFmtId="197" formatCode="00%"/>
    <numFmt numFmtId="198" formatCode="#0.0"/>
    <numFmt numFmtId="199" formatCode="###0"/>
    <numFmt numFmtId="200" formatCode="0."/>
    <numFmt numFmtId="201" formatCode="mm\-yyyy"/>
    <numFmt numFmtId="202" formatCode="m\-yyyy"/>
    <numFmt numFmtId="203" formatCode="mm/yyyy"/>
    <numFmt numFmtId="204" formatCode="[$-409]dddd\,\ mmmm\ dd\,\ yyyy"/>
    <numFmt numFmtId="205" formatCode="&quot;Yes&quot;;&quot;Yes&quot;;&quot;No&quot;"/>
    <numFmt numFmtId="206" formatCode="&quot;True&quot;;&quot;True&quot;;&quot;False&quot;"/>
    <numFmt numFmtId="207" formatCode="&quot;On&quot;;&quot;On&quot;;&quot;Off&quot;"/>
    <numFmt numFmtId="208" formatCode="[$€-2]\ #,##0.00_);[Red]\([$€-2]\ #,##0.00\)"/>
  </numFmts>
  <fonts count="48">
    <font>
      <sz val="10"/>
      <name val="MS Sans Serif"/>
      <family val="0"/>
    </font>
    <font>
      <b/>
      <sz val="10"/>
      <name val="MS Sans Serif"/>
      <family val="0"/>
    </font>
    <font>
      <i/>
      <sz val="10"/>
      <name val="MS Sans Serif"/>
      <family val="0"/>
    </font>
    <font>
      <b/>
      <i/>
      <sz val="10"/>
      <name val="MS Sans Serif"/>
      <family val="0"/>
    </font>
    <font>
      <sz val="10"/>
      <name val="Courier New"/>
      <family val="0"/>
    </font>
    <font>
      <sz val="10"/>
      <name val="Arial"/>
      <family val="0"/>
    </font>
    <font>
      <sz val="10"/>
      <name val="Courier"/>
      <family val="0"/>
    </font>
    <font>
      <sz val="7"/>
      <name val="Helv"/>
      <family val="0"/>
    </font>
    <font>
      <sz val="9"/>
      <name val="Courier New"/>
      <family val="0"/>
    </font>
    <font>
      <sz val="8"/>
      <name val="Courier New"/>
      <family val="3"/>
    </font>
    <font>
      <sz val="7"/>
      <name val="Courier New"/>
      <family val="3"/>
    </font>
    <font>
      <u val="single"/>
      <sz val="10"/>
      <name val="Courier New"/>
      <family val="3"/>
    </font>
    <font>
      <sz val="9"/>
      <name val="Arial"/>
      <family val="2"/>
    </font>
    <font>
      <sz val="9"/>
      <name val="Courier"/>
      <family val="0"/>
    </font>
    <font>
      <sz val="12"/>
      <name val="Courier New"/>
      <family val="3"/>
    </font>
    <font>
      <u val="single"/>
      <sz val="8.6"/>
      <name val="Courier New"/>
      <family val="3"/>
    </font>
    <font>
      <b/>
      <u val="single"/>
      <sz val="12"/>
      <name val="Courier New"/>
      <family val="3"/>
    </font>
    <font>
      <b/>
      <u val="single"/>
      <sz val="8"/>
      <name val="Courier New"/>
      <family val="3"/>
    </font>
    <font>
      <b/>
      <sz val="8"/>
      <name val="Courier New"/>
      <family val="3"/>
    </font>
    <font>
      <b/>
      <sz val="9"/>
      <name val="Courier New"/>
      <family val="3"/>
    </font>
    <font>
      <b/>
      <u val="single"/>
      <sz val="10"/>
      <name val="Courier New"/>
      <family val="3"/>
    </font>
    <font>
      <sz val="9"/>
      <color indexed="10"/>
      <name val="Courier"/>
      <family val="0"/>
    </font>
    <font>
      <b/>
      <sz val="10"/>
      <name val="Courier New"/>
      <family val="3"/>
    </font>
    <font>
      <sz val="6"/>
      <name val="Courier New"/>
      <family val="3"/>
    </font>
    <font>
      <u val="single"/>
      <sz val="7"/>
      <name val="Courier New"/>
      <family val="3"/>
    </font>
    <font>
      <b/>
      <u val="single"/>
      <sz val="6"/>
      <name val="Courier New"/>
      <family val="3"/>
    </font>
    <font>
      <sz val="6"/>
      <name val="Arial"/>
      <family val="2"/>
    </font>
    <font>
      <u val="single"/>
      <sz val="8"/>
      <name val="Courier New"/>
      <family val="3"/>
    </font>
    <font>
      <sz val="9.2"/>
      <name val="Courier New"/>
      <family val="3"/>
    </font>
    <font>
      <sz val="9.5"/>
      <name val="Courier New"/>
      <family val="3"/>
    </font>
    <font>
      <sz val="10"/>
      <color indexed="8"/>
      <name val="Courier New"/>
      <family val="3"/>
    </font>
    <font>
      <sz val="10"/>
      <color indexed="8"/>
      <name val="Arial"/>
      <family val="2"/>
    </font>
    <font>
      <sz val="7"/>
      <name val="Arial"/>
      <family val="2"/>
    </font>
    <font>
      <b/>
      <sz val="10"/>
      <color indexed="10"/>
      <name val="Courier New"/>
      <family val="3"/>
    </font>
    <font>
      <b/>
      <sz val="10"/>
      <name val="Arial"/>
      <family val="2"/>
    </font>
    <font>
      <sz val="10"/>
      <color indexed="10"/>
      <name val="Arial"/>
      <family val="2"/>
    </font>
    <font>
      <u val="single"/>
      <sz val="9"/>
      <name val="Courier New"/>
      <family val="3"/>
    </font>
    <font>
      <sz val="7.5"/>
      <name val="Courier New"/>
      <family val="3"/>
    </font>
    <font>
      <u val="single"/>
      <sz val="7.5"/>
      <name val="Courier New"/>
      <family val="3"/>
    </font>
    <font>
      <sz val="10"/>
      <color indexed="10"/>
      <name val="Courier New"/>
      <family val="3"/>
    </font>
    <font>
      <b/>
      <u val="single"/>
      <sz val="7.5"/>
      <name val="Courier New"/>
      <family val="3"/>
    </font>
    <font>
      <b/>
      <sz val="7.5"/>
      <name val="Courier New"/>
      <family val="3"/>
    </font>
    <font>
      <sz val="8"/>
      <name val="Arial"/>
      <family val="2"/>
    </font>
    <font>
      <b/>
      <u val="single"/>
      <sz val="10"/>
      <name val="MS Sans Serif"/>
      <family val="2"/>
    </font>
    <font>
      <b/>
      <sz val="9"/>
      <color indexed="10"/>
      <name val="Courier New"/>
      <family val="3"/>
    </font>
    <font>
      <u val="single"/>
      <sz val="8.7"/>
      <color indexed="12"/>
      <name val="MS Sans Serif"/>
      <family val="0"/>
    </font>
    <font>
      <u val="single"/>
      <sz val="8.7"/>
      <color indexed="36"/>
      <name val="MS Sans Serif"/>
      <family val="0"/>
    </font>
    <font>
      <b/>
      <i/>
      <sz val="10"/>
      <name val="Courier New"/>
      <family val="3"/>
    </font>
  </fonts>
  <fills count="5">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style="double"/>
    </border>
    <border>
      <left style="double"/>
      <right>
        <color indexed="63"/>
      </right>
      <top>
        <color indexed="63"/>
      </top>
      <bottom style="double"/>
    </border>
    <border>
      <left>
        <color indexed="63"/>
      </left>
      <right>
        <color indexed="63"/>
      </right>
      <top style="double"/>
      <bottom style="double"/>
    </border>
    <border>
      <left style="thin"/>
      <right>
        <color indexed="63"/>
      </right>
      <top style="double"/>
      <bottom style="double"/>
    </border>
    <border>
      <left>
        <color indexed="63"/>
      </left>
      <right style="thin"/>
      <top style="double"/>
      <bottom style="double"/>
    </border>
    <border>
      <left style="thin"/>
      <right>
        <color indexed="63"/>
      </right>
      <top>
        <color indexed="63"/>
      </top>
      <bottom style="thin"/>
    </border>
    <border>
      <left style="thin"/>
      <right style="double"/>
      <top>
        <color indexed="63"/>
      </top>
      <bottom style="thin"/>
    </border>
    <border>
      <left style="double"/>
      <right>
        <color indexed="63"/>
      </right>
      <top>
        <color indexed="63"/>
      </top>
      <bottom style="thin"/>
    </border>
    <border>
      <left style="thin"/>
      <right style="double"/>
      <top>
        <color indexed="63"/>
      </top>
      <bottom style="double"/>
    </border>
    <border>
      <left style="thin"/>
      <right style="double"/>
      <top>
        <color indexed="63"/>
      </top>
      <bottom>
        <color indexed="63"/>
      </bottom>
    </border>
    <border>
      <left>
        <color indexed="63"/>
      </left>
      <right style="double"/>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thin"/>
      <bottom style="thin"/>
    </border>
    <border>
      <left style="thin"/>
      <right style="double"/>
      <top style="thin"/>
      <bottom style="thin"/>
    </border>
    <border>
      <left style="double"/>
      <right style="thin"/>
      <top>
        <color indexed="63"/>
      </top>
      <bottom style="thin"/>
    </border>
    <border>
      <left style="double"/>
      <right style="thin"/>
      <top>
        <color indexed="63"/>
      </top>
      <bottom style="double"/>
    </border>
    <border>
      <left style="thin"/>
      <right style="thin"/>
      <top>
        <color indexed="63"/>
      </top>
      <bottom style="double"/>
    </border>
    <border>
      <left>
        <color indexed="63"/>
      </left>
      <right style="double"/>
      <top style="double"/>
      <bottom style="double"/>
    </border>
    <border>
      <left style="thin"/>
      <right style="thin"/>
      <top>
        <color indexed="63"/>
      </top>
      <bottom>
        <color indexed="63"/>
      </bottom>
    </border>
    <border>
      <left>
        <color indexed="63"/>
      </left>
      <right style="double"/>
      <top>
        <color indexed="63"/>
      </top>
      <bottom style="double"/>
    </border>
    <border>
      <left style="double"/>
      <right style="thin"/>
      <top>
        <color indexed="63"/>
      </top>
      <bottom>
        <color indexed="63"/>
      </bottom>
    </border>
    <border>
      <left style="double"/>
      <right>
        <color indexed="63"/>
      </right>
      <top style="double"/>
      <bottom style="double"/>
    </border>
    <border>
      <left style="thin"/>
      <right style="double"/>
      <top style="thin"/>
      <bottom>
        <color indexed="63"/>
      </bottom>
    </border>
    <border>
      <left style="double"/>
      <right style="thin"/>
      <top style="thin"/>
      <bottom style="thin"/>
    </border>
    <border>
      <left style="double"/>
      <right style="thin"/>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double"/>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double"/>
      <top style="thin"/>
      <bottom>
        <color indexed="63"/>
      </bottom>
    </border>
    <border>
      <left style="double"/>
      <right style="double"/>
      <top style="thin"/>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9" fontId="0" fillId="0" borderId="0" applyFont="0" applyFill="0" applyBorder="0" applyAlignment="0" applyProtection="0"/>
  </cellStyleXfs>
  <cellXfs count="1079">
    <xf numFmtId="0" fontId="0" fillId="0" borderId="0" xfId="0" applyAlignment="1">
      <alignment/>
    </xf>
    <xf numFmtId="0" fontId="4" fillId="0" borderId="0" xfId="0" applyFont="1" applyFill="1" applyAlignment="1" applyProtection="1">
      <alignment/>
      <protection/>
    </xf>
    <xf numFmtId="0" fontId="6" fillId="0" borderId="0" xfId="0" applyFont="1" applyFill="1" applyBorder="1" applyAlignment="1" applyProtection="1">
      <alignment/>
      <protection/>
    </xf>
    <xf numFmtId="0" fontId="6" fillId="0" borderId="1" xfId="0" applyFont="1" applyFill="1" applyBorder="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horizontal="centerContinuous"/>
      <protection/>
    </xf>
    <xf numFmtId="0" fontId="4" fillId="0" borderId="0" xfId="0" applyFont="1" applyFill="1" applyAlignment="1" applyProtection="1">
      <alignment horizontal="left"/>
      <protection/>
    </xf>
    <xf numFmtId="0" fontId="4" fillId="0" borderId="0" xfId="0" applyFont="1" applyBorder="1" applyAlignment="1">
      <alignment horizontal="right"/>
    </xf>
    <xf numFmtId="0" fontId="4" fillId="0" borderId="0" xfId="0" applyFont="1" applyBorder="1" applyAlignment="1">
      <alignment horizontal="centerContinuous"/>
    </xf>
    <xf numFmtId="0" fontId="10" fillId="0" borderId="0" xfId="0" applyFont="1" applyBorder="1" applyAlignment="1">
      <alignment horizontal="center"/>
    </xf>
    <xf numFmtId="0" fontId="5" fillId="0" borderId="2" xfId="0" applyFont="1" applyFill="1" applyBorder="1" applyAlignment="1" applyProtection="1">
      <alignment horizontal="centerContinuous"/>
      <protection/>
    </xf>
    <xf numFmtId="0" fontId="4" fillId="0" borderId="0" xfId="0" applyFont="1" applyFill="1" applyBorder="1" applyAlignment="1" applyProtection="1">
      <alignment horizontal="left"/>
      <protection/>
    </xf>
    <xf numFmtId="49" fontId="4" fillId="0" borderId="0" xfId="22" applyNumberFormat="1" applyFont="1" applyFill="1" applyBorder="1" applyAlignment="1" applyProtection="1">
      <alignment horizontal="centerContinuous"/>
      <protection/>
    </xf>
    <xf numFmtId="0" fontId="6" fillId="0" borderId="3" xfId="0" applyFont="1" applyFill="1" applyBorder="1" applyAlignment="1" applyProtection="1">
      <alignment/>
      <protection/>
    </xf>
    <xf numFmtId="0" fontId="4" fillId="0" borderId="4" xfId="0" applyFont="1" applyFill="1" applyBorder="1" applyAlignment="1" applyProtection="1">
      <alignment/>
      <protection/>
    </xf>
    <xf numFmtId="38" fontId="5" fillId="0" borderId="4" xfId="16" applyFont="1" applyFill="1" applyBorder="1" applyAlignment="1" applyProtection="1">
      <alignment/>
      <protection/>
    </xf>
    <xf numFmtId="0" fontId="4" fillId="0" borderId="4" xfId="0" applyFont="1" applyFill="1" applyBorder="1" applyAlignment="1" applyProtection="1">
      <alignment horizontal="center"/>
      <protection/>
    </xf>
    <xf numFmtId="0" fontId="4" fillId="0" borderId="5" xfId="0" applyFont="1" applyFill="1" applyBorder="1" applyAlignment="1" applyProtection="1">
      <alignment/>
      <protection/>
    </xf>
    <xf numFmtId="0" fontId="4" fillId="0" borderId="6" xfId="0" applyFont="1" applyFill="1" applyBorder="1" applyAlignment="1" applyProtection="1">
      <alignment horizontal="centerContinuous"/>
      <protection/>
    </xf>
    <xf numFmtId="0" fontId="4" fillId="0" borderId="7" xfId="0" applyFont="1" applyFill="1" applyBorder="1" applyAlignment="1" applyProtection="1">
      <alignment horizontal="centerContinuous"/>
      <protection/>
    </xf>
    <xf numFmtId="0" fontId="4" fillId="0" borderId="8" xfId="0" applyFont="1" applyFill="1" applyBorder="1" applyAlignment="1" applyProtection="1">
      <alignment horizontal="centerContinuous"/>
      <protection/>
    </xf>
    <xf numFmtId="38" fontId="12" fillId="0" borderId="4" xfId="16" applyFont="1" applyFill="1" applyBorder="1" applyAlignment="1" applyProtection="1">
      <alignment/>
      <protection/>
    </xf>
    <xf numFmtId="38" fontId="12" fillId="0" borderId="5" xfId="16" applyFont="1" applyFill="1" applyBorder="1" applyAlignment="1" applyProtection="1">
      <alignment horizontal="centerContinuous"/>
      <protection/>
    </xf>
    <xf numFmtId="38" fontId="12" fillId="0" borderId="9" xfId="16" applyFont="1" applyFill="1" applyBorder="1" applyAlignment="1" applyProtection="1">
      <alignment/>
      <protection/>
    </xf>
    <xf numFmtId="38" fontId="12" fillId="0" borderId="10" xfId="16" applyFont="1" applyFill="1" applyBorder="1" applyAlignment="1" applyProtection="1">
      <alignment/>
      <protection/>
    </xf>
    <xf numFmtId="38" fontId="12" fillId="0" borderId="11" xfId="16" applyFont="1" applyFill="1" applyBorder="1" applyAlignment="1" applyProtection="1">
      <alignment horizontal="centerContinuous"/>
      <protection/>
    </xf>
    <xf numFmtId="38" fontId="12" fillId="0" borderId="9" xfId="16" applyFont="1" applyFill="1" applyBorder="1" applyAlignment="1" applyProtection="1">
      <alignment horizontal="centerContinuous"/>
      <protection/>
    </xf>
    <xf numFmtId="38" fontId="12" fillId="0" borderId="12" xfId="16" applyFont="1" applyFill="1" applyBorder="1" applyAlignment="1" applyProtection="1">
      <alignment/>
      <protection/>
    </xf>
    <xf numFmtId="38" fontId="12" fillId="0" borderId="4" xfId="16" applyFont="1" applyFill="1" applyBorder="1" applyAlignment="1" applyProtection="1">
      <alignment horizontal="centerContinuous"/>
      <protection/>
    </xf>
    <xf numFmtId="38" fontId="12" fillId="0" borderId="13" xfId="16" applyFont="1" applyFill="1" applyBorder="1" applyAlignment="1" applyProtection="1">
      <alignment/>
      <protection/>
    </xf>
    <xf numFmtId="38" fontId="12" fillId="0" borderId="2" xfId="16" applyFont="1" applyFill="1" applyBorder="1" applyAlignment="1" applyProtection="1">
      <alignment horizontal="centerContinuous"/>
      <protection/>
    </xf>
    <xf numFmtId="0" fontId="12" fillId="0" borderId="12" xfId="0" applyFont="1" applyFill="1" applyBorder="1" applyAlignment="1" applyProtection="1">
      <alignment/>
      <protection/>
    </xf>
    <xf numFmtId="38" fontId="12" fillId="0" borderId="11" xfId="0" applyNumberFormat="1" applyFont="1" applyFill="1" applyBorder="1" applyAlignment="1" applyProtection="1">
      <alignment horizontal="centerContinuous"/>
      <protection/>
    </xf>
    <xf numFmtId="3" fontId="12" fillId="0" borderId="9" xfId="0" applyNumberFormat="1" applyFont="1" applyFill="1" applyBorder="1" applyAlignment="1" applyProtection="1">
      <alignment horizontal="centerContinuous"/>
      <protection/>
    </xf>
    <xf numFmtId="165" fontId="12" fillId="0" borderId="9" xfId="16" applyNumberFormat="1" applyFont="1" applyFill="1" applyBorder="1" applyAlignment="1" applyProtection="1">
      <alignment horizontal="centerContinuous"/>
      <protection/>
    </xf>
    <xf numFmtId="38" fontId="12" fillId="2" borderId="11" xfId="16" applyFont="1" applyFill="1" applyBorder="1" applyAlignment="1" applyProtection="1">
      <alignment/>
      <protection locked="0"/>
    </xf>
    <xf numFmtId="38" fontId="12" fillId="0" borderId="14" xfId="16" applyFont="1" applyFill="1" applyBorder="1" applyAlignment="1" applyProtection="1">
      <alignment horizontal="centerContinuous"/>
      <protection/>
    </xf>
    <xf numFmtId="38" fontId="12" fillId="2" borderId="1" xfId="16" applyFont="1" applyFill="1" applyBorder="1" applyAlignment="1" applyProtection="1">
      <alignment/>
      <protection locked="0"/>
    </xf>
    <xf numFmtId="38" fontId="12" fillId="0" borderId="1" xfId="16" applyFont="1" applyFill="1" applyBorder="1" applyAlignment="1" applyProtection="1">
      <alignment horizontal="centerContinuous"/>
      <protection/>
    </xf>
    <xf numFmtId="38" fontId="12" fillId="0" borderId="15" xfId="16" applyFont="1" applyFill="1" applyBorder="1" applyAlignment="1" applyProtection="1">
      <alignment horizontal="centerContinuous"/>
      <protection/>
    </xf>
    <xf numFmtId="38" fontId="12" fillId="2" borderId="16" xfId="16" applyFont="1" applyFill="1" applyBorder="1" applyAlignment="1" applyProtection="1">
      <alignment/>
      <protection locked="0"/>
    </xf>
    <xf numFmtId="38" fontId="12" fillId="0" borderId="2" xfId="16" applyFont="1" applyFill="1" applyBorder="1" applyAlignment="1" applyProtection="1">
      <alignment/>
      <protection/>
    </xf>
    <xf numFmtId="38" fontId="12" fillId="0" borderId="17" xfId="16" applyFont="1" applyFill="1" applyBorder="1" applyAlignment="1" applyProtection="1">
      <alignment horizontal="centerContinuous"/>
      <protection/>
    </xf>
    <xf numFmtId="38" fontId="12" fillId="2" borderId="0" xfId="16" applyFont="1" applyFill="1" applyBorder="1" applyAlignment="1" applyProtection="1">
      <alignment/>
      <protection locked="0"/>
    </xf>
    <xf numFmtId="38" fontId="12" fillId="0" borderId="0" xfId="16" applyFont="1" applyFill="1" applyBorder="1" applyAlignment="1" applyProtection="1">
      <alignment horizontal="centerContinuous"/>
      <protection/>
    </xf>
    <xf numFmtId="38" fontId="12" fillId="0" borderId="16" xfId="16" applyFont="1" applyFill="1" applyBorder="1" applyAlignment="1" applyProtection="1">
      <alignment horizontal="centerContinuous"/>
      <protection/>
    </xf>
    <xf numFmtId="38" fontId="12" fillId="0" borderId="18" xfId="16" applyFont="1" applyFill="1" applyBorder="1" applyAlignment="1" applyProtection="1">
      <alignment horizontal="centerContinuous"/>
      <protection/>
    </xf>
    <xf numFmtId="1" fontId="12" fillId="0" borderId="2" xfId="0" applyNumberFormat="1" applyFont="1" applyFill="1" applyBorder="1" applyAlignment="1" applyProtection="1">
      <alignment horizontal="centerContinuous"/>
      <protection/>
    </xf>
    <xf numFmtId="0" fontId="12" fillId="0" borderId="0" xfId="0" applyFont="1" applyFill="1" applyBorder="1" applyAlignment="1" applyProtection="1">
      <alignment horizontal="centerContinuous"/>
      <protection/>
    </xf>
    <xf numFmtId="3" fontId="12" fillId="0" borderId="4" xfId="0" applyNumberFormat="1" applyFont="1" applyFill="1" applyBorder="1" applyAlignment="1" applyProtection="1">
      <alignment horizontal="centerContinuous"/>
      <protection/>
    </xf>
    <xf numFmtId="38" fontId="12" fillId="0" borderId="15" xfId="16" applyFont="1" applyFill="1" applyBorder="1" applyAlignment="1" applyProtection="1">
      <alignment/>
      <protection/>
    </xf>
    <xf numFmtId="0" fontId="4" fillId="0" borderId="1" xfId="0" applyFont="1" applyBorder="1" applyAlignment="1">
      <alignment/>
    </xf>
    <xf numFmtId="38" fontId="12" fillId="0" borderId="1" xfId="0" applyNumberFormat="1" applyFont="1" applyFill="1" applyBorder="1" applyAlignment="1" applyProtection="1">
      <alignment horizontal="centerContinuous"/>
      <protection/>
    </xf>
    <xf numFmtId="38" fontId="12" fillId="2" borderId="15" xfId="16" applyFont="1" applyFill="1" applyBorder="1" applyAlignment="1" applyProtection="1">
      <alignment/>
      <protection locked="0"/>
    </xf>
    <xf numFmtId="0" fontId="12" fillId="0" borderId="1" xfId="0" applyFont="1" applyFill="1" applyBorder="1" applyAlignment="1" applyProtection="1">
      <alignment horizontal="centerContinuous"/>
      <protection/>
    </xf>
    <xf numFmtId="38" fontId="12" fillId="2" borderId="15" xfId="16" applyFont="1" applyFill="1" applyBorder="1" applyAlignment="1" applyProtection="1">
      <alignment/>
      <protection locked="0"/>
    </xf>
    <xf numFmtId="38" fontId="12" fillId="0" borderId="12" xfId="16" applyFont="1" applyFill="1" applyBorder="1" applyAlignment="1" applyProtection="1">
      <alignment/>
      <protection/>
    </xf>
    <xf numFmtId="3" fontId="12" fillId="0" borderId="5" xfId="0" applyNumberFormat="1" applyFont="1" applyFill="1" applyBorder="1" applyAlignment="1" applyProtection="1">
      <alignment horizontal="centerContinuous"/>
      <protection/>
    </xf>
    <xf numFmtId="38" fontId="12" fillId="2" borderId="9" xfId="16" applyFont="1" applyFill="1" applyBorder="1" applyAlignment="1" applyProtection="1">
      <alignment/>
      <protection locked="0"/>
    </xf>
    <xf numFmtId="3" fontId="12" fillId="0" borderId="11" xfId="0" applyNumberFormat="1" applyFont="1" applyFill="1" applyBorder="1" applyAlignment="1" applyProtection="1">
      <alignment horizontal="centerContinuous"/>
      <protection/>
    </xf>
    <xf numFmtId="38" fontId="12" fillId="2" borderId="4" xfId="16" applyFont="1" applyFill="1" applyBorder="1" applyAlignment="1" applyProtection="1">
      <alignment/>
      <protection locked="0"/>
    </xf>
    <xf numFmtId="0" fontId="12" fillId="0" borderId="4" xfId="0" applyFont="1" applyFill="1" applyBorder="1" applyAlignment="1" applyProtection="1">
      <alignment horizontal="centerContinuous"/>
      <protection/>
    </xf>
    <xf numFmtId="3" fontId="7" fillId="0" borderId="0" xfId="23" applyNumberFormat="1" applyFont="1" applyFill="1" applyBorder="1" applyAlignment="1" applyProtection="1">
      <alignment vertical="top"/>
      <protection/>
    </xf>
    <xf numFmtId="3" fontId="14" fillId="0" borderId="0" xfId="23" applyNumberFormat="1" applyFont="1" applyFill="1" applyBorder="1" applyAlignment="1" applyProtection="1">
      <alignment horizontal="centerContinuous"/>
      <protection/>
    </xf>
    <xf numFmtId="3" fontId="14" fillId="0" borderId="0" xfId="23" applyNumberFormat="1" applyFont="1" applyFill="1" applyBorder="1" applyAlignment="1" applyProtection="1">
      <alignment horizontal="left"/>
      <protection/>
    </xf>
    <xf numFmtId="0" fontId="4" fillId="0" borderId="0" xfId="0" applyFont="1" applyAlignment="1">
      <alignment/>
    </xf>
    <xf numFmtId="0" fontId="4" fillId="0" borderId="1" xfId="0" applyFont="1" applyBorder="1" applyAlignment="1">
      <alignment horizontal="centerContinuous"/>
    </xf>
    <xf numFmtId="0" fontId="4" fillId="0" borderId="0" xfId="0" applyFont="1" applyFill="1" applyAlignment="1" applyProtection="1">
      <alignment/>
      <protection/>
    </xf>
    <xf numFmtId="0" fontId="9" fillId="0" borderId="0" xfId="0" applyFont="1" applyFill="1" applyAlignment="1" applyProtection="1">
      <alignment/>
      <protection/>
    </xf>
    <xf numFmtId="0" fontId="4" fillId="0" borderId="0" xfId="0" applyFont="1" applyFill="1" applyBorder="1" applyAlignment="1" applyProtection="1">
      <alignment/>
      <protection/>
    </xf>
    <xf numFmtId="0" fontId="4" fillId="0" borderId="12" xfId="0" applyFont="1" applyFill="1" applyBorder="1" applyAlignment="1" applyProtection="1">
      <alignment horizontal="center"/>
      <protection/>
    </xf>
    <xf numFmtId="3" fontId="12" fillId="0" borderId="12" xfId="0" applyNumberFormat="1" applyFont="1" applyFill="1" applyBorder="1" applyAlignment="1" applyProtection="1">
      <alignment/>
      <protection/>
    </xf>
    <xf numFmtId="38" fontId="12" fillId="0" borderId="3" xfId="16" applyFont="1" applyFill="1" applyBorder="1" applyAlignment="1" applyProtection="1">
      <alignment horizontal="centerContinuous"/>
      <protection/>
    </xf>
    <xf numFmtId="0" fontId="12" fillId="0" borderId="3" xfId="0" applyFont="1" applyFill="1" applyBorder="1" applyAlignment="1" applyProtection="1">
      <alignment horizontal="centerContinuous"/>
      <protection/>
    </xf>
    <xf numFmtId="0" fontId="12" fillId="0" borderId="19" xfId="0" applyFont="1" applyFill="1" applyBorder="1" applyAlignment="1" applyProtection="1">
      <alignment horizontal="centerContinuous"/>
      <protection/>
    </xf>
    <xf numFmtId="38" fontId="12" fillId="0" borderId="19" xfId="16" applyFont="1" applyFill="1" applyBorder="1" applyAlignment="1" applyProtection="1">
      <alignment horizontal="centerContinuous"/>
      <protection/>
    </xf>
    <xf numFmtId="0" fontId="16" fillId="0" borderId="0" xfId="0" applyFont="1" applyFill="1" applyAlignment="1" applyProtection="1">
      <alignment/>
      <protection/>
    </xf>
    <xf numFmtId="0" fontId="8" fillId="0" borderId="2" xfId="0" applyFont="1" applyFill="1" applyBorder="1" applyAlignment="1" applyProtection="1">
      <alignment/>
      <protection/>
    </xf>
    <xf numFmtId="3" fontId="12" fillId="0" borderId="2" xfId="0" applyNumberFormat="1" applyFont="1" applyFill="1" applyBorder="1" applyAlignment="1" applyProtection="1">
      <alignment horizontal="centerContinuous"/>
      <protection/>
    </xf>
    <xf numFmtId="3" fontId="12" fillId="0" borderId="17" xfId="0" applyNumberFormat="1" applyFont="1" applyFill="1" applyBorder="1" applyAlignment="1" applyProtection="1">
      <alignment horizontal="centerContinuous"/>
      <protection/>
    </xf>
    <xf numFmtId="175" fontId="12" fillId="2" borderId="9" xfId="0" applyNumberFormat="1" applyFont="1" applyFill="1" applyBorder="1" applyAlignment="1" applyProtection="1">
      <alignment horizontal="center"/>
      <protection locked="0"/>
    </xf>
    <xf numFmtId="175" fontId="12" fillId="2" borderId="2" xfId="0" applyNumberFormat="1" applyFont="1" applyFill="1" applyBorder="1" applyAlignment="1" applyProtection="1">
      <alignment horizontal="center"/>
      <protection locked="0"/>
    </xf>
    <xf numFmtId="0" fontId="4" fillId="0" borderId="9" xfId="0" applyFont="1" applyFill="1" applyBorder="1" applyAlignment="1" applyProtection="1">
      <alignment horizontal="centerContinuous"/>
      <protection/>
    </xf>
    <xf numFmtId="175" fontId="12" fillId="2" borderId="15" xfId="0" applyNumberFormat="1" applyFont="1" applyFill="1" applyBorder="1" applyAlignment="1" applyProtection="1">
      <alignment horizontal="center"/>
      <protection locked="0"/>
    </xf>
    <xf numFmtId="38" fontId="12" fillId="0" borderId="15" xfId="16" applyFont="1" applyFill="1" applyBorder="1" applyAlignment="1" applyProtection="1">
      <alignment/>
      <protection/>
    </xf>
    <xf numFmtId="175" fontId="12" fillId="2" borderId="15" xfId="0" applyNumberFormat="1" applyFont="1" applyFill="1" applyBorder="1" applyAlignment="1" applyProtection="1">
      <alignment horizontal="center" wrapText="1"/>
      <protection locked="0"/>
    </xf>
    <xf numFmtId="38" fontId="12" fillId="0" borderId="2" xfId="16" applyFont="1" applyFill="1" applyBorder="1" applyAlignment="1" applyProtection="1">
      <alignment/>
      <protection/>
    </xf>
    <xf numFmtId="38" fontId="12" fillId="0" borderId="9" xfId="16" applyFont="1" applyFill="1" applyBorder="1" applyAlignment="1" applyProtection="1">
      <alignment/>
      <protection/>
    </xf>
    <xf numFmtId="175" fontId="12" fillId="2" borderId="20" xfId="0" applyNumberFormat="1" applyFont="1" applyFill="1" applyBorder="1" applyAlignment="1" applyProtection="1">
      <alignment horizontal="center"/>
      <protection locked="0"/>
    </xf>
    <xf numFmtId="38" fontId="12" fillId="0" borderId="4" xfId="16" applyFont="1" applyFill="1" applyBorder="1" applyAlignment="1" applyProtection="1">
      <alignment/>
      <protection/>
    </xf>
    <xf numFmtId="38" fontId="12" fillId="2" borderId="10" xfId="16" applyFont="1" applyFill="1" applyBorder="1" applyAlignment="1" applyProtection="1">
      <alignment/>
      <protection locked="0"/>
    </xf>
    <xf numFmtId="0" fontId="12" fillId="0" borderId="4" xfId="0" applyFont="1" applyFill="1" applyBorder="1" applyAlignment="1" applyProtection="1">
      <alignment/>
      <protection/>
    </xf>
    <xf numFmtId="38" fontId="12" fillId="0" borderId="12" xfId="0" applyNumberFormat="1" applyFont="1" applyFill="1" applyBorder="1" applyAlignment="1" applyProtection="1">
      <alignment/>
      <protection/>
    </xf>
    <xf numFmtId="38" fontId="12" fillId="0" borderId="4" xfId="0" applyNumberFormat="1" applyFont="1" applyFill="1" applyBorder="1" applyAlignment="1" applyProtection="1">
      <alignment/>
      <protection/>
    </xf>
    <xf numFmtId="38" fontId="12" fillId="0" borderId="4" xfId="0" applyNumberFormat="1" applyFont="1" applyFill="1" applyBorder="1" applyAlignment="1" applyProtection="1">
      <alignment horizontal="centerContinuous"/>
      <protection/>
    </xf>
    <xf numFmtId="38" fontId="12" fillId="0" borderId="0" xfId="16" applyFont="1" applyFill="1" applyBorder="1" applyAlignment="1" applyProtection="1">
      <alignment/>
      <protection/>
    </xf>
    <xf numFmtId="3" fontId="12" fillId="0" borderId="0" xfId="0" applyNumberFormat="1" applyFont="1" applyFill="1" applyBorder="1" applyAlignment="1" applyProtection="1">
      <alignment horizontal="centerContinuous"/>
      <protection/>
    </xf>
    <xf numFmtId="3" fontId="4" fillId="0" borderId="0" xfId="23"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4" fillId="0" borderId="0" xfId="22" applyNumberFormat="1" applyFont="1" applyFill="1" applyBorder="1" applyAlignment="1" applyProtection="1">
      <alignment horizontal="left"/>
      <protection/>
    </xf>
    <xf numFmtId="3" fontId="4" fillId="0" borderId="0" xfId="22" applyNumberFormat="1" applyFont="1" applyFill="1" applyBorder="1" applyAlignment="1" applyProtection="1">
      <alignment horizontal="left"/>
      <protection/>
    </xf>
    <xf numFmtId="3" fontId="4" fillId="0" borderId="0" xfId="22" applyNumberFormat="1" applyFont="1" applyFill="1" applyBorder="1" applyAlignment="1" applyProtection="1">
      <alignment horizontal="center"/>
      <protection/>
    </xf>
    <xf numFmtId="3" fontId="4" fillId="0" borderId="0" xfId="22" applyNumberFormat="1" applyFont="1" applyFill="1" applyBorder="1" applyAlignment="1" applyProtection="1">
      <alignment horizontal="centerContinuous"/>
      <protection/>
    </xf>
    <xf numFmtId="0" fontId="0" fillId="0" borderId="0" xfId="24">
      <alignment/>
      <protection/>
    </xf>
    <xf numFmtId="175" fontId="12" fillId="0" borderId="2" xfId="0" applyNumberFormat="1" applyFont="1" applyFill="1" applyBorder="1" applyAlignment="1" applyProtection="1">
      <alignment horizontal="center"/>
      <protection/>
    </xf>
    <xf numFmtId="0" fontId="4" fillId="0" borderId="0" xfId="23" applyFont="1" applyFill="1" applyBorder="1" applyAlignment="1" applyProtection="1">
      <alignment horizontal="left"/>
      <protection/>
    </xf>
    <xf numFmtId="3" fontId="12" fillId="0" borderId="16" xfId="0" applyNumberFormat="1" applyFont="1" applyFill="1" applyBorder="1" applyAlignment="1" applyProtection="1">
      <alignment horizontal="centerContinuous"/>
      <protection/>
    </xf>
    <xf numFmtId="0" fontId="4" fillId="0" borderId="0" xfId="0" applyFont="1" applyBorder="1" applyAlignment="1">
      <alignment/>
    </xf>
    <xf numFmtId="0" fontId="10" fillId="0" borderId="0" xfId="0" applyFont="1" applyBorder="1" applyAlignment="1">
      <alignment vertical="top"/>
    </xf>
    <xf numFmtId="0" fontId="10" fillId="0" borderId="0" xfId="0" applyFont="1" applyBorder="1" applyAlignment="1">
      <alignment/>
    </xf>
    <xf numFmtId="0" fontId="10" fillId="0" borderId="0" xfId="0" applyFont="1" applyFill="1" applyBorder="1" applyAlignment="1" applyProtection="1">
      <alignment vertical="top"/>
      <protection/>
    </xf>
    <xf numFmtId="0" fontId="4" fillId="0" borderId="0" xfId="0" applyFont="1" applyFill="1" applyBorder="1" applyAlignment="1" applyProtection="1">
      <alignment vertical="center"/>
      <protection/>
    </xf>
    <xf numFmtId="0" fontId="11" fillId="0" borderId="0" xfId="0" applyFont="1" applyFill="1" applyAlignment="1" applyProtection="1">
      <alignment/>
      <protection/>
    </xf>
    <xf numFmtId="3" fontId="21" fillId="0" borderId="0" xfId="23" applyNumberFormat="1" applyFont="1" applyFill="1" applyBorder="1" applyAlignment="1" applyProtection="1">
      <alignment horizontal="left"/>
      <protection/>
    </xf>
    <xf numFmtId="0" fontId="4" fillId="0" borderId="0" xfId="22" applyFont="1" applyFill="1" applyBorder="1" applyAlignment="1" applyProtection="1">
      <alignment horizontal="left"/>
      <protection/>
    </xf>
    <xf numFmtId="0" fontId="4" fillId="0" borderId="0" xfId="0" applyFont="1" applyFill="1" applyBorder="1" applyAlignment="1" applyProtection="1">
      <alignment horizontal="centerContinuous" vertical="top"/>
      <protection/>
    </xf>
    <xf numFmtId="0" fontId="11" fillId="0" borderId="0" xfId="0" applyFont="1" applyAlignment="1">
      <alignment horizontal="centerContinuous"/>
    </xf>
    <xf numFmtId="3" fontId="4" fillId="0" borderId="0" xfId="22" applyNumberFormat="1" applyFont="1" applyFill="1" applyBorder="1" applyAlignment="1" applyProtection="1">
      <alignment/>
      <protection/>
    </xf>
    <xf numFmtId="0" fontId="22" fillId="3" borderId="0" xfId="0" applyFont="1" applyFill="1" applyAlignment="1" applyProtection="1">
      <alignment/>
      <protection/>
    </xf>
    <xf numFmtId="0" fontId="4" fillId="3" borderId="0" xfId="0" applyFont="1" applyFill="1" applyAlignment="1" applyProtection="1">
      <alignment/>
      <protection/>
    </xf>
    <xf numFmtId="0" fontId="4" fillId="3" borderId="0" xfId="0" applyFont="1" applyFill="1" applyAlignment="1" applyProtection="1">
      <alignment horizontal="center"/>
      <protection/>
    </xf>
    <xf numFmtId="0" fontId="22"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0" fontId="4" fillId="0" borderId="0" xfId="0" applyFont="1" applyFill="1" applyAlignment="1" applyProtection="1">
      <alignment/>
      <protection/>
    </xf>
    <xf numFmtId="0" fontId="4" fillId="0" borderId="0" xfId="0" applyFont="1" applyFill="1" applyAlignment="1" applyProtection="1">
      <alignment horizontal="left"/>
      <protection/>
    </xf>
    <xf numFmtId="0" fontId="22" fillId="0" borderId="0" xfId="0" applyFont="1" applyFill="1" applyBorder="1" applyAlignment="1" applyProtection="1">
      <alignment horizontal="centerContinuous"/>
      <protection/>
    </xf>
    <xf numFmtId="0" fontId="23" fillId="0" borderId="0" xfId="0" applyFont="1" applyFill="1" applyAlignment="1" applyProtection="1">
      <alignment vertical="top"/>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Continuous"/>
      <protection/>
    </xf>
    <xf numFmtId="0" fontId="4" fillId="0" borderId="1"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23" fillId="0" borderId="0" xfId="0" applyFont="1" applyFill="1" applyAlignment="1" applyProtection="1">
      <alignment horizontal="centerContinuous" vertical="top"/>
      <protection/>
    </xf>
    <xf numFmtId="0" fontId="4" fillId="0" borderId="0" xfId="0" applyFont="1" applyFill="1" applyBorder="1" applyAlignment="1" applyProtection="1">
      <alignment/>
      <protection/>
    </xf>
    <xf numFmtId="0" fontId="4" fillId="0" borderId="0" xfId="0" applyFont="1" applyAlignment="1">
      <alignment horizontal="centerContinuous"/>
    </xf>
    <xf numFmtId="0" fontId="23" fillId="0" borderId="1" xfId="0" applyFont="1" applyFill="1" applyBorder="1" applyAlignment="1" applyProtection="1">
      <alignment horizontal="centerContinuous" vertical="top"/>
      <protection/>
    </xf>
    <xf numFmtId="0" fontId="8" fillId="0" borderId="0" xfId="0" applyFont="1" applyFill="1" applyAlignment="1" applyProtection="1">
      <alignment/>
      <protection/>
    </xf>
    <xf numFmtId="14" fontId="4" fillId="0" borderId="0" xfId="0" applyNumberFormat="1" applyFont="1" applyFill="1" applyBorder="1" applyAlignment="1" applyProtection="1">
      <alignment horizontal="centerContinuous"/>
      <protection/>
    </xf>
    <xf numFmtId="164" fontId="4" fillId="0" borderId="0" xfId="0" applyNumberFormat="1" applyFont="1" applyFill="1" applyBorder="1" applyAlignment="1" applyProtection="1">
      <alignment horizontal="centerContinuous"/>
      <protection/>
    </xf>
    <xf numFmtId="0" fontId="4" fillId="0" borderId="0" xfId="0" applyFont="1" applyFill="1" applyAlignment="1" applyProtection="1">
      <alignment horizontal="right"/>
      <protection/>
    </xf>
    <xf numFmtId="0" fontId="4" fillId="0" borderId="0" xfId="0" applyFont="1" applyFill="1" applyBorder="1" applyAlignment="1" applyProtection="1">
      <alignment horizontal="right"/>
      <protection/>
    </xf>
    <xf numFmtId="0" fontId="4" fillId="0" borderId="0" xfId="0" applyFont="1" applyFill="1" applyBorder="1" applyAlignment="1" applyProtection="1">
      <alignment horizontal="centerContinuous"/>
      <protection/>
    </xf>
    <xf numFmtId="0" fontId="10" fillId="0" borderId="0" xfId="0" applyFont="1" applyFill="1" applyAlignment="1" applyProtection="1">
      <alignment horizontal="centerContinuous" vertical="top"/>
      <protection/>
    </xf>
    <xf numFmtId="0" fontId="4" fillId="0" borderId="1" xfId="0" applyFont="1" applyFill="1" applyBorder="1" applyAlignment="1" applyProtection="1">
      <alignment/>
      <protection/>
    </xf>
    <xf numFmtId="0" fontId="19" fillId="0" borderId="0" xfId="0" applyFont="1" applyFill="1" applyAlignment="1" applyProtection="1">
      <alignment horizontal="centerContinuous"/>
      <protection/>
    </xf>
    <xf numFmtId="0" fontId="24" fillId="0" borderId="0" xfId="0" applyFont="1" applyFill="1" applyAlignment="1" applyProtection="1">
      <alignment horizontal="center" vertical="top"/>
      <protection/>
    </xf>
    <xf numFmtId="0" fontId="25" fillId="0" borderId="0" xfId="0" applyFont="1" applyFill="1" applyAlignment="1" applyProtection="1">
      <alignment horizontal="center" vertical="top"/>
      <protection/>
    </xf>
    <xf numFmtId="0" fontId="4" fillId="0" borderId="0" xfId="0" applyFont="1" applyFill="1" applyAlignment="1" applyProtection="1">
      <alignment horizontal="center"/>
      <protection/>
    </xf>
    <xf numFmtId="0" fontId="4" fillId="4"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0" fontId="5" fillId="2" borderId="1" xfId="0" applyFont="1" applyFill="1" applyBorder="1" applyAlignment="1" applyProtection="1">
      <alignment horizontal="center"/>
      <protection locked="0"/>
    </xf>
    <xf numFmtId="0" fontId="5" fillId="2" borderId="1" xfId="0" applyFont="1" applyFill="1" applyBorder="1" applyAlignment="1" applyProtection="1">
      <alignment/>
      <protection locked="0"/>
    </xf>
    <xf numFmtId="0" fontId="5" fillId="2" borderId="1" xfId="0" applyFont="1" applyFill="1" applyBorder="1" applyAlignment="1" applyProtection="1">
      <alignment horizontal="centerContinuous"/>
      <protection locked="0"/>
    </xf>
    <xf numFmtId="0" fontId="5" fillId="0" borderId="0" xfId="0" applyFont="1" applyFill="1" applyAlignment="1" applyProtection="1">
      <alignment/>
      <protection/>
    </xf>
    <xf numFmtId="0" fontId="5" fillId="2" borderId="1" xfId="0" applyFont="1" applyFill="1" applyBorder="1" applyAlignment="1" applyProtection="1">
      <alignment horizontal="left"/>
      <protection locked="0"/>
    </xf>
    <xf numFmtId="0" fontId="5" fillId="0" borderId="0" xfId="0" applyFont="1" applyFill="1" applyAlignment="1" applyProtection="1">
      <alignment horizontal="centerContinuous"/>
      <protection/>
    </xf>
    <xf numFmtId="14" fontId="5" fillId="2" borderId="1" xfId="0" applyNumberFormat="1" applyFont="1" applyFill="1" applyBorder="1" applyAlignment="1" applyProtection="1">
      <alignment horizontal="center"/>
      <protection locked="0"/>
    </xf>
    <xf numFmtId="14" fontId="5" fillId="2" borderId="1" xfId="0" applyNumberFormat="1" applyFont="1" applyFill="1" applyBorder="1" applyAlignment="1" applyProtection="1" quotePrefix="1">
      <alignment horizontal="centerContinuous"/>
      <protection locked="0"/>
    </xf>
    <xf numFmtId="0" fontId="5" fillId="0" borderId="1" xfId="0" applyFont="1" applyFill="1" applyBorder="1" applyAlignment="1" applyProtection="1">
      <alignment/>
      <protection/>
    </xf>
    <xf numFmtId="0" fontId="5" fillId="0" borderId="1" xfId="0" applyFont="1" applyFill="1" applyBorder="1" applyAlignment="1" applyProtection="1">
      <alignment horizontal="centerContinuous"/>
      <protection/>
    </xf>
    <xf numFmtId="0" fontId="4" fillId="2" borderId="1" xfId="0" applyFont="1" applyFill="1" applyBorder="1" applyAlignment="1" applyProtection="1">
      <alignment/>
      <protection locked="0"/>
    </xf>
    <xf numFmtId="0" fontId="4" fillId="2" borderId="1" xfId="0" applyFont="1" applyFill="1" applyBorder="1" applyAlignment="1" applyProtection="1">
      <alignment horizontal="center"/>
      <protection locked="0"/>
    </xf>
    <xf numFmtId="0" fontId="5" fillId="0" borderId="1" xfId="0" applyNumberFormat="1" applyFont="1" applyFill="1" applyBorder="1" applyAlignment="1" applyProtection="1">
      <alignment/>
      <protection/>
    </xf>
    <xf numFmtId="49" fontId="5" fillId="0" borderId="1" xfId="0" applyNumberFormat="1" applyFont="1" applyFill="1" applyBorder="1" applyAlignment="1" applyProtection="1">
      <alignment/>
      <protection/>
    </xf>
    <xf numFmtId="0" fontId="26" fillId="0" borderId="0" xfId="0" applyFont="1" applyFill="1" applyAlignment="1" applyProtection="1">
      <alignment horizontal="centerContinuous" vertical="top"/>
      <protection/>
    </xf>
    <xf numFmtId="0" fontId="22" fillId="0" borderId="21" xfId="0" applyFont="1" applyFill="1" applyBorder="1" applyAlignment="1" applyProtection="1">
      <alignment horizontal="centerContinuous"/>
      <protection/>
    </xf>
    <xf numFmtId="0" fontId="4" fillId="0" borderId="22" xfId="0" applyFont="1" applyFill="1" applyBorder="1" applyAlignment="1" applyProtection="1">
      <alignment horizontal="centerContinuous"/>
      <protection/>
    </xf>
    <xf numFmtId="0" fontId="4" fillId="0" borderId="23" xfId="0" applyFont="1" applyFill="1" applyBorder="1" applyAlignment="1" applyProtection="1">
      <alignment horizontal="centerContinuous"/>
      <protection/>
    </xf>
    <xf numFmtId="0" fontId="10" fillId="0" borderId="2" xfId="0" applyFont="1" applyFill="1" applyBorder="1" applyAlignment="1" applyProtection="1">
      <alignment vertical="top"/>
      <protection/>
    </xf>
    <xf numFmtId="0" fontId="4" fillId="0" borderId="18" xfId="0" applyFont="1" applyFill="1" applyBorder="1" applyAlignment="1" applyProtection="1">
      <alignment/>
      <protection/>
    </xf>
    <xf numFmtId="0" fontId="4" fillId="0" borderId="18" xfId="0" applyFont="1" applyFill="1" applyBorder="1" applyAlignment="1" applyProtection="1">
      <alignment vertical="center"/>
      <protection/>
    </xf>
    <xf numFmtId="0" fontId="4" fillId="0" borderId="2" xfId="0" applyFont="1" applyFill="1" applyBorder="1" applyAlignment="1" applyProtection="1">
      <alignment/>
      <protection/>
    </xf>
    <xf numFmtId="0" fontId="4" fillId="0" borderId="18" xfId="0" applyFont="1" applyFill="1" applyBorder="1" applyAlignment="1" applyProtection="1">
      <alignment horizontal="centerContinuous"/>
      <protection/>
    </xf>
    <xf numFmtId="0" fontId="4" fillId="0" borderId="9" xfId="0" applyFont="1" applyFill="1" applyBorder="1" applyAlignment="1" applyProtection="1">
      <alignment/>
      <protection/>
    </xf>
    <xf numFmtId="0" fontId="4" fillId="0" borderId="15" xfId="0" applyFont="1" applyFill="1" applyBorder="1" applyAlignment="1" applyProtection="1">
      <alignment/>
      <protection/>
    </xf>
    <xf numFmtId="0" fontId="10" fillId="0" borderId="9" xfId="0" applyFont="1" applyFill="1" applyBorder="1" applyAlignment="1" applyProtection="1">
      <alignment vertical="top"/>
      <protection/>
    </xf>
    <xf numFmtId="0" fontId="4" fillId="0" borderId="15" xfId="0" applyFont="1" applyFill="1" applyBorder="1" applyAlignment="1" applyProtection="1">
      <alignment vertical="center"/>
      <protection/>
    </xf>
    <xf numFmtId="0" fontId="5" fillId="0" borderId="2" xfId="0" applyFont="1" applyFill="1" applyBorder="1" applyAlignment="1" applyProtection="1">
      <alignment/>
      <protection/>
    </xf>
    <xf numFmtId="0" fontId="10" fillId="0" borderId="24" xfId="0" applyFont="1" applyFill="1" applyBorder="1" applyAlignment="1" applyProtection="1">
      <alignment vertical="top"/>
      <protection/>
    </xf>
    <xf numFmtId="0" fontId="5" fillId="0" borderId="2" xfId="0" applyFont="1" applyFill="1" applyBorder="1" applyAlignment="1" applyProtection="1">
      <alignment/>
      <protection/>
    </xf>
    <xf numFmtId="0" fontId="4" fillId="0" borderId="2" xfId="0" applyFont="1" applyFill="1" applyBorder="1" applyAlignment="1" applyProtection="1">
      <alignment horizontal="center"/>
      <protection/>
    </xf>
    <xf numFmtId="0" fontId="9" fillId="0" borderId="0" xfId="0" applyFont="1" applyFill="1" applyBorder="1" applyAlignment="1" applyProtection="1">
      <alignment/>
      <protection/>
    </xf>
    <xf numFmtId="0" fontId="22" fillId="0" borderId="21" xfId="22" applyFont="1" applyFill="1" applyBorder="1" applyAlignment="1" applyProtection="1">
      <alignment horizontal="centerContinuous"/>
      <protection/>
    </xf>
    <xf numFmtId="0" fontId="22" fillId="0" borderId="22" xfId="22" applyFont="1" applyFill="1" applyBorder="1" applyAlignment="1" applyProtection="1">
      <alignment horizontal="centerContinuous"/>
      <protection/>
    </xf>
    <xf numFmtId="0" fontId="4" fillId="0" borderId="22" xfId="22" applyFont="1" applyFill="1" applyBorder="1" applyAlignment="1" applyProtection="1">
      <alignment horizontal="centerContinuous"/>
      <protection/>
    </xf>
    <xf numFmtId="0" fontId="4" fillId="0" borderId="22" xfId="22" applyNumberFormat="1" applyFont="1" applyFill="1" applyBorder="1" applyAlignment="1" applyProtection="1">
      <alignment horizontal="centerContinuous"/>
      <protection/>
    </xf>
    <xf numFmtId="3" fontId="4" fillId="0" borderId="22" xfId="22" applyNumberFormat="1" applyFont="1" applyFill="1" applyBorder="1" applyAlignment="1" applyProtection="1">
      <alignment horizontal="centerContinuous"/>
      <protection/>
    </xf>
    <xf numFmtId="3" fontId="4" fillId="0" borderId="23" xfId="22" applyNumberFormat="1" applyFont="1" applyFill="1" applyBorder="1" applyAlignment="1" applyProtection="1">
      <alignment horizontal="centerContinuous"/>
      <protection/>
    </xf>
    <xf numFmtId="0" fontId="4" fillId="0" borderId="0" xfId="22" applyFont="1" applyFill="1" applyProtection="1">
      <alignment/>
      <protection/>
    </xf>
    <xf numFmtId="0" fontId="10" fillId="0" borderId="2" xfId="22" applyFont="1" applyFill="1" applyBorder="1" applyAlignment="1" applyProtection="1">
      <alignment vertical="top"/>
      <protection/>
    </xf>
    <xf numFmtId="0" fontId="10" fillId="0" borderId="0" xfId="22" applyFont="1" applyFill="1" applyBorder="1" applyAlignment="1" applyProtection="1">
      <alignment vertical="top"/>
      <protection/>
    </xf>
    <xf numFmtId="0" fontId="4" fillId="0" borderId="0" xfId="22" applyFont="1" applyFill="1" applyBorder="1" applyProtection="1">
      <alignment/>
      <protection/>
    </xf>
    <xf numFmtId="0" fontId="4" fillId="0" borderId="0" xfId="22" applyNumberFormat="1" applyFont="1" applyFill="1" applyBorder="1" applyAlignment="1" applyProtection="1">
      <alignment horizontal="right"/>
      <protection/>
    </xf>
    <xf numFmtId="3" fontId="10" fillId="0" borderId="0" xfId="22" applyNumberFormat="1" applyFont="1" applyFill="1" applyBorder="1" applyAlignment="1" applyProtection="1">
      <alignment horizontal="left" vertical="top"/>
      <protection/>
    </xf>
    <xf numFmtId="3" fontId="4" fillId="0" borderId="0" xfId="22" applyNumberFormat="1" applyFont="1" applyFill="1" applyBorder="1" applyProtection="1">
      <alignment/>
      <protection/>
    </xf>
    <xf numFmtId="3" fontId="10" fillId="0" borderId="2" xfId="22" applyNumberFormat="1" applyFont="1" applyFill="1" applyBorder="1" applyAlignment="1" applyProtection="1">
      <alignment horizontal="left" vertical="top"/>
      <protection/>
    </xf>
    <xf numFmtId="3" fontId="10" fillId="0" borderId="0" xfId="22" applyNumberFormat="1" applyFont="1" applyFill="1" applyBorder="1" applyAlignment="1" applyProtection="1">
      <alignment vertical="top"/>
      <protection/>
    </xf>
    <xf numFmtId="3" fontId="10" fillId="0" borderId="2" xfId="22" applyNumberFormat="1" applyFont="1" applyFill="1" applyBorder="1" applyProtection="1">
      <alignment/>
      <protection/>
    </xf>
    <xf numFmtId="3" fontId="10" fillId="0" borderId="0" xfId="22" applyNumberFormat="1" applyFont="1" applyFill="1" applyBorder="1" applyProtection="1">
      <alignment/>
      <protection/>
    </xf>
    <xf numFmtId="3" fontId="4" fillId="0" borderId="18" xfId="22" applyNumberFormat="1" applyFont="1" applyFill="1" applyBorder="1" applyProtection="1">
      <alignment/>
      <protection/>
    </xf>
    <xf numFmtId="3" fontId="4" fillId="0" borderId="0" xfId="22" applyNumberFormat="1" applyFont="1" applyFill="1" applyBorder="1" applyAlignment="1" applyProtection="1">
      <alignment horizontal="right"/>
      <protection/>
    </xf>
    <xf numFmtId="3" fontId="4" fillId="0" borderId="2" xfId="22" applyNumberFormat="1" applyFont="1" applyFill="1" applyBorder="1" applyAlignment="1" applyProtection="1">
      <alignment vertical="center"/>
      <protection/>
    </xf>
    <xf numFmtId="0" fontId="4" fillId="0" borderId="9" xfId="22" applyFont="1" applyFill="1" applyBorder="1" applyProtection="1">
      <alignment/>
      <protection/>
    </xf>
    <xf numFmtId="0" fontId="4" fillId="0" borderId="1" xfId="22" applyFont="1" applyFill="1" applyBorder="1" applyProtection="1">
      <alignment/>
      <protection/>
    </xf>
    <xf numFmtId="0" fontId="4" fillId="0" borderId="1" xfId="22" applyNumberFormat="1" applyFont="1" applyFill="1" applyBorder="1" applyAlignment="1" applyProtection="1">
      <alignment horizontal="right"/>
      <protection/>
    </xf>
    <xf numFmtId="3" fontId="4" fillId="0" borderId="1" xfId="22" applyNumberFormat="1" applyFont="1" applyFill="1" applyBorder="1" applyAlignment="1" applyProtection="1">
      <alignment horizontal="right"/>
      <protection/>
    </xf>
    <xf numFmtId="3" fontId="4" fillId="0" borderId="1" xfId="22" applyNumberFormat="1" applyFont="1" applyFill="1" applyBorder="1" applyProtection="1">
      <alignment/>
      <protection/>
    </xf>
    <xf numFmtId="3" fontId="4" fillId="0" borderId="9" xfId="22" applyNumberFormat="1" applyFont="1" applyFill="1" applyBorder="1" applyProtection="1">
      <alignment/>
      <protection/>
    </xf>
    <xf numFmtId="3" fontId="4" fillId="0" borderId="15" xfId="22" applyNumberFormat="1" applyFont="1" applyFill="1" applyBorder="1" applyProtection="1">
      <alignment/>
      <protection/>
    </xf>
    <xf numFmtId="0" fontId="4" fillId="0" borderId="2" xfId="22" applyFont="1" applyFill="1" applyBorder="1" applyAlignment="1" applyProtection="1">
      <alignment horizontal="left"/>
      <protection/>
    </xf>
    <xf numFmtId="3" fontId="4" fillId="0" borderId="18" xfId="22" applyNumberFormat="1" applyFont="1" applyFill="1" applyBorder="1" applyAlignment="1" applyProtection="1">
      <alignment horizontal="left"/>
      <protection/>
    </xf>
    <xf numFmtId="0" fontId="22" fillId="0" borderId="0" xfId="22" applyFont="1" applyFill="1" applyBorder="1" applyAlignment="1" applyProtection="1">
      <alignment horizontal="left" vertical="center"/>
      <protection/>
    </xf>
    <xf numFmtId="0" fontId="22" fillId="0" borderId="0" xfId="22" applyFont="1" applyFill="1" applyBorder="1" applyAlignment="1" applyProtection="1">
      <alignment horizontal="left"/>
      <protection/>
    </xf>
    <xf numFmtId="0" fontId="22" fillId="0" borderId="0" xfId="22" applyNumberFormat="1" applyFont="1" applyFill="1" applyBorder="1" applyAlignment="1" applyProtection="1">
      <alignment horizontal="left"/>
      <protection/>
    </xf>
    <xf numFmtId="0" fontId="4" fillId="0" borderId="0" xfId="22" applyNumberFormat="1" applyFont="1" applyFill="1" applyBorder="1" applyAlignment="1" applyProtection="1" quotePrefix="1">
      <alignment horizontal="left"/>
      <protection/>
    </xf>
    <xf numFmtId="3" fontId="18" fillId="0" borderId="0" xfId="22" applyNumberFormat="1" applyFont="1" applyFill="1" applyBorder="1" applyAlignment="1" applyProtection="1">
      <alignment horizontal="left"/>
      <protection/>
    </xf>
    <xf numFmtId="1" fontId="4" fillId="0" borderId="0" xfId="22" applyNumberFormat="1" applyFont="1" applyFill="1" applyBorder="1" applyAlignment="1" applyProtection="1">
      <alignment horizontal="center"/>
      <protection/>
    </xf>
    <xf numFmtId="0" fontId="9" fillId="0" borderId="2" xfId="22" applyFont="1" applyFill="1" applyBorder="1" applyAlignment="1" applyProtection="1">
      <alignment horizontal="left"/>
      <protection/>
    </xf>
    <xf numFmtId="0" fontId="9" fillId="0" borderId="0" xfId="22" applyFont="1" applyFill="1" applyBorder="1" applyAlignment="1" applyProtection="1">
      <alignment horizontal="left"/>
      <protection/>
    </xf>
    <xf numFmtId="3" fontId="9" fillId="0" borderId="0" xfId="22" applyNumberFormat="1" applyFont="1" applyFill="1" applyBorder="1" applyAlignment="1" applyProtection="1">
      <alignment horizontal="left"/>
      <protection/>
    </xf>
    <xf numFmtId="3" fontId="9" fillId="0" borderId="18" xfId="22" applyNumberFormat="1" applyFont="1" applyFill="1" applyBorder="1" applyAlignment="1" applyProtection="1">
      <alignment horizontal="left"/>
      <protection/>
    </xf>
    <xf numFmtId="3" fontId="9" fillId="0" borderId="0" xfId="22" applyNumberFormat="1" applyFont="1" applyFill="1" applyBorder="1" applyAlignment="1" applyProtection="1">
      <alignment horizontal="left" wrapText="1"/>
      <protection/>
    </xf>
    <xf numFmtId="14" fontId="4" fillId="0" borderId="1" xfId="22" applyNumberFormat="1" applyFont="1" applyFill="1" applyBorder="1" applyAlignment="1" applyProtection="1">
      <alignment horizontal="centerContinuous" wrapText="1"/>
      <protection/>
    </xf>
    <xf numFmtId="3" fontId="4" fillId="0" borderId="1" xfId="22" applyNumberFormat="1" applyFont="1" applyFill="1" applyBorder="1" applyAlignment="1" applyProtection="1">
      <alignment horizontal="left"/>
      <protection/>
    </xf>
    <xf numFmtId="0" fontId="4" fillId="0" borderId="1" xfId="22" applyFont="1" applyFill="1" applyBorder="1" applyAlignment="1" applyProtection="1">
      <alignment horizontal="left"/>
      <protection/>
    </xf>
    <xf numFmtId="3" fontId="22" fillId="0" borderId="0" xfId="22" applyNumberFormat="1" applyFont="1" applyFill="1" applyBorder="1" applyAlignment="1" applyProtection="1">
      <alignment horizontal="left"/>
      <protection/>
    </xf>
    <xf numFmtId="0" fontId="4" fillId="0" borderId="0" xfId="0" applyFont="1" applyBorder="1" applyAlignment="1">
      <alignment/>
    </xf>
    <xf numFmtId="0" fontId="4" fillId="0" borderId="9" xfId="22" applyFont="1" applyFill="1" applyBorder="1" applyAlignment="1" applyProtection="1">
      <alignment horizontal="left"/>
      <protection/>
    </xf>
    <xf numFmtId="0" fontId="4" fillId="0" borderId="1" xfId="22" applyNumberFormat="1" applyFont="1" applyFill="1" applyBorder="1" applyAlignment="1" applyProtection="1">
      <alignment horizontal="left"/>
      <protection/>
    </xf>
    <xf numFmtId="3" fontId="4" fillId="0" borderId="15" xfId="22" applyNumberFormat="1" applyFont="1" applyFill="1" applyBorder="1" applyAlignment="1" applyProtection="1">
      <alignment horizontal="left"/>
      <protection/>
    </xf>
    <xf numFmtId="0" fontId="4" fillId="0" borderId="0" xfId="22" applyNumberFormat="1" applyFont="1" applyFill="1" applyAlignment="1" applyProtection="1">
      <alignment horizontal="right"/>
      <protection/>
    </xf>
    <xf numFmtId="3" fontId="4" fillId="0" borderId="0" xfId="22" applyNumberFormat="1" applyFont="1" applyFill="1" applyAlignment="1" applyProtection="1">
      <alignment horizontal="right"/>
      <protection/>
    </xf>
    <xf numFmtId="3" fontId="4" fillId="0" borderId="0" xfId="22" applyNumberFormat="1" applyFont="1" applyFill="1" applyProtection="1">
      <alignment/>
      <protection/>
    </xf>
    <xf numFmtId="3" fontId="4" fillId="0" borderId="0" xfId="22" applyNumberFormat="1" applyFont="1" applyFill="1" applyAlignment="1" applyProtection="1">
      <alignment horizontal="centerContinuous"/>
      <protection/>
    </xf>
    <xf numFmtId="0" fontId="12" fillId="0" borderId="2" xfId="22" applyFont="1" applyFill="1" applyBorder="1" applyProtection="1">
      <alignment/>
      <protection/>
    </xf>
    <xf numFmtId="3" fontId="12" fillId="0" borderId="2" xfId="22" applyNumberFormat="1" applyFont="1" applyFill="1" applyBorder="1" applyProtection="1">
      <alignment/>
      <protection/>
    </xf>
    <xf numFmtId="3" fontId="12" fillId="0" borderId="1" xfId="22" applyNumberFormat="1" applyFont="1" applyFill="1" applyBorder="1" applyAlignment="1" applyProtection="1">
      <alignment horizontal="center"/>
      <protection/>
    </xf>
    <xf numFmtId="3" fontId="12" fillId="2" borderId="1" xfId="22" applyNumberFormat="1" applyFont="1" applyFill="1" applyBorder="1" applyAlignment="1" applyProtection="1">
      <alignment horizontal="center"/>
      <protection locked="0"/>
    </xf>
    <xf numFmtId="3" fontId="12" fillId="2" borderId="1" xfId="22" applyNumberFormat="1" applyFont="1" applyFill="1" applyBorder="1" applyAlignment="1" applyProtection="1">
      <alignment horizontal="centerContinuous"/>
      <protection locked="0"/>
    </xf>
    <xf numFmtId="167" fontId="12" fillId="2" borderId="1" xfId="22" applyNumberFormat="1" applyFont="1" applyFill="1" applyBorder="1" applyAlignment="1" applyProtection="1">
      <alignment horizontal="centerContinuous" wrapText="1"/>
      <protection locked="0"/>
    </xf>
    <xf numFmtId="3" fontId="12" fillId="2" borderId="1" xfId="22" applyNumberFormat="1" applyFont="1" applyFill="1" applyBorder="1" applyAlignment="1" applyProtection="1">
      <alignment horizontal="left"/>
      <protection locked="0"/>
    </xf>
    <xf numFmtId="0" fontId="12" fillId="2" borderId="1" xfId="22" applyFont="1" applyFill="1" applyBorder="1" applyProtection="1">
      <alignment/>
      <protection locked="0"/>
    </xf>
    <xf numFmtId="49" fontId="12" fillId="2" borderId="1" xfId="22" applyNumberFormat="1" applyFont="1" applyFill="1" applyBorder="1" applyAlignment="1" applyProtection="1">
      <alignment horizontal="center"/>
      <protection locked="0"/>
    </xf>
    <xf numFmtId="3" fontId="12" fillId="0" borderId="1" xfId="22" applyNumberFormat="1" applyFont="1" applyFill="1" applyBorder="1" applyAlignment="1" applyProtection="1">
      <alignment horizontal="centerContinuous"/>
      <protection/>
    </xf>
    <xf numFmtId="3" fontId="12" fillId="2" borderId="22" xfId="22" applyNumberFormat="1" applyFont="1" applyFill="1" applyBorder="1" applyAlignment="1" applyProtection="1">
      <alignment horizontal="centerContinuous"/>
      <protection locked="0"/>
    </xf>
    <xf numFmtId="165" fontId="12" fillId="0" borderId="1" xfId="22" applyNumberFormat="1" applyFont="1" applyFill="1" applyBorder="1" applyAlignment="1" applyProtection="1">
      <alignment horizontal="centerContinuous"/>
      <protection/>
    </xf>
    <xf numFmtId="3" fontId="23" fillId="0" borderId="25" xfId="22" applyNumberFormat="1" applyFont="1" applyFill="1" applyBorder="1" applyAlignment="1" applyProtection="1">
      <alignment horizontal="centerContinuous" vertical="top"/>
      <protection/>
    </xf>
    <xf numFmtId="3" fontId="23" fillId="0" borderId="0" xfId="22" applyNumberFormat="1" applyFont="1" applyFill="1" applyBorder="1" applyAlignment="1" applyProtection="1">
      <alignment horizontal="centerContinuous" vertical="top"/>
      <protection/>
    </xf>
    <xf numFmtId="0" fontId="22" fillId="0" borderId="21" xfId="0" applyFont="1" applyFill="1" applyBorder="1" applyAlignment="1" applyProtection="1">
      <alignment horizontal="centerContinuous" vertical="center"/>
      <protection/>
    </xf>
    <xf numFmtId="0" fontId="22" fillId="0" borderId="22" xfId="0" applyFont="1" applyFill="1" applyBorder="1" applyAlignment="1" applyProtection="1">
      <alignment horizontal="centerContinuous"/>
      <protection/>
    </xf>
    <xf numFmtId="0" fontId="4" fillId="0" borderId="23"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Alignment="1" applyProtection="1">
      <alignment vertical="center"/>
      <protection/>
    </xf>
    <xf numFmtId="0" fontId="5" fillId="0" borderId="1" xfId="0" applyFont="1" applyFill="1" applyBorder="1" applyAlignment="1" applyProtection="1">
      <alignment horizontal="centerContinuous" vertical="center"/>
      <protection/>
    </xf>
    <xf numFmtId="0" fontId="5" fillId="0" borderId="18" xfId="0" applyFont="1" applyFill="1" applyBorder="1" applyAlignment="1" applyProtection="1">
      <alignment/>
      <protection/>
    </xf>
    <xf numFmtId="0" fontId="4" fillId="0" borderId="4" xfId="0" applyFont="1" applyFill="1" applyBorder="1" applyAlignment="1" applyProtection="1">
      <alignment/>
      <protection/>
    </xf>
    <xf numFmtId="0" fontId="4" fillId="0" borderId="3" xfId="0" applyFont="1" applyFill="1" applyBorder="1" applyAlignment="1" applyProtection="1">
      <alignment/>
      <protection/>
    </xf>
    <xf numFmtId="0" fontId="4" fillId="0" borderId="19" xfId="0" applyFont="1" applyFill="1" applyBorder="1" applyAlignment="1" applyProtection="1">
      <alignment/>
      <protection/>
    </xf>
    <xf numFmtId="0" fontId="22" fillId="0" borderId="11" xfId="0" applyFont="1" applyFill="1" applyBorder="1" applyAlignment="1" applyProtection="1">
      <alignment horizontal="centerContinuous"/>
      <protection/>
    </xf>
    <xf numFmtId="0" fontId="4" fillId="0" borderId="15" xfId="0" applyFont="1" applyFill="1" applyBorder="1" applyAlignment="1" applyProtection="1">
      <alignment horizontal="centerContinuous"/>
      <protection/>
    </xf>
    <xf numFmtId="0" fontId="18" fillId="0" borderId="16" xfId="0" applyFont="1" applyFill="1" applyBorder="1" applyAlignment="1" applyProtection="1">
      <alignment horizontal="centerContinuous" vertical="center"/>
      <protection/>
    </xf>
    <xf numFmtId="0" fontId="18" fillId="0" borderId="0" xfId="0" applyFont="1" applyFill="1" applyAlignment="1" applyProtection="1">
      <alignment horizontal="centerContinuous"/>
      <protection/>
    </xf>
    <xf numFmtId="0" fontId="4" fillId="0" borderId="17" xfId="0" applyFont="1" applyFill="1" applyBorder="1" applyAlignment="1" applyProtection="1">
      <alignment horizontal="centerContinuous"/>
      <protection/>
    </xf>
    <xf numFmtId="0" fontId="18" fillId="0" borderId="1" xfId="0" applyFont="1" applyFill="1" applyBorder="1" applyAlignment="1" applyProtection="1">
      <alignment horizontal="centerContinuous" vertical="center"/>
      <protection/>
    </xf>
    <xf numFmtId="0" fontId="18" fillId="0" borderId="1" xfId="0" applyFont="1" applyFill="1" applyBorder="1" applyAlignment="1" applyProtection="1">
      <alignment horizontal="centerContinuous"/>
      <protection/>
    </xf>
    <xf numFmtId="0" fontId="18" fillId="0" borderId="11" xfId="0" applyFont="1" applyFill="1" applyBorder="1" applyAlignment="1" applyProtection="1">
      <alignment horizontal="centerContinuous" vertical="center"/>
      <protection/>
    </xf>
    <xf numFmtId="0" fontId="9" fillId="0" borderId="9" xfId="0" applyFont="1" applyFill="1" applyBorder="1" applyAlignment="1" applyProtection="1">
      <alignment horizontal="centerContinuous" vertical="center"/>
      <protection/>
    </xf>
    <xf numFmtId="0" fontId="9" fillId="0" borderId="1" xfId="0" applyFont="1" applyFill="1" applyBorder="1" applyAlignment="1" applyProtection="1">
      <alignment horizontal="centerContinuous" vertical="center"/>
      <protection/>
    </xf>
    <xf numFmtId="0" fontId="9" fillId="0" borderId="9"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0" fontId="9" fillId="0" borderId="1" xfId="0" applyFont="1" applyFill="1" applyBorder="1" applyAlignment="1" applyProtection="1">
      <alignment horizontal="center" vertical="center"/>
      <protection/>
    </xf>
    <xf numFmtId="0" fontId="9" fillId="0" borderId="11" xfId="0" applyFont="1" applyFill="1" applyBorder="1" applyAlignment="1" applyProtection="1">
      <alignment horizontal="centerContinuous" vertical="center"/>
      <protection/>
    </xf>
    <xf numFmtId="0" fontId="9" fillId="0" borderId="15" xfId="0" applyFont="1" applyFill="1" applyBorder="1" applyAlignment="1" applyProtection="1">
      <alignment horizontal="centerContinuous" vertical="center"/>
      <protection/>
    </xf>
    <xf numFmtId="0" fontId="9" fillId="0" borderId="4" xfId="0" applyFont="1" applyFill="1" applyBorder="1" applyAlignment="1" applyProtection="1">
      <alignment horizontal="centerContinuous"/>
      <protection/>
    </xf>
    <xf numFmtId="0" fontId="9" fillId="0" borderId="3" xfId="0" applyFont="1" applyFill="1" applyBorder="1" applyAlignment="1" applyProtection="1">
      <alignment horizontal="centerContinuous"/>
      <protection/>
    </xf>
    <xf numFmtId="0" fontId="9" fillId="0" borderId="4" xfId="0" applyFont="1" applyFill="1" applyBorder="1" applyAlignment="1" applyProtection="1">
      <alignment horizontal="center" wrapText="1"/>
      <protection/>
    </xf>
    <xf numFmtId="0" fontId="9" fillId="0" borderId="5" xfId="0" applyFont="1" applyFill="1" applyBorder="1" applyAlignment="1" applyProtection="1">
      <alignment horizontal="center" wrapText="1"/>
      <protection/>
    </xf>
    <xf numFmtId="0" fontId="9" fillId="0" borderId="12" xfId="0" applyFont="1" applyFill="1" applyBorder="1" applyAlignment="1" applyProtection="1">
      <alignment horizontal="center" wrapText="1"/>
      <protection/>
    </xf>
    <xf numFmtId="0" fontId="9" fillId="0" borderId="3" xfId="0" applyFont="1" applyFill="1" applyBorder="1" applyAlignment="1" applyProtection="1">
      <alignment horizontal="center" wrapText="1"/>
      <protection/>
    </xf>
    <xf numFmtId="0" fontId="9" fillId="0" borderId="5" xfId="0" applyFont="1" applyFill="1" applyBorder="1" applyAlignment="1" applyProtection="1">
      <alignment horizontal="centerContinuous" wrapText="1"/>
      <protection/>
    </xf>
    <xf numFmtId="0" fontId="4" fillId="0" borderId="3" xfId="0" applyFont="1" applyFill="1" applyBorder="1" applyAlignment="1" applyProtection="1">
      <alignment horizontal="centerContinuous"/>
      <protection/>
    </xf>
    <xf numFmtId="0" fontId="9" fillId="0" borderId="4" xfId="0" applyFont="1" applyFill="1" applyBorder="1" applyAlignment="1" applyProtection="1">
      <alignment horizontal="centerContinuous" wrapText="1"/>
      <protection/>
    </xf>
    <xf numFmtId="0" fontId="4" fillId="0" borderId="19" xfId="0" applyFont="1" applyFill="1" applyBorder="1" applyAlignment="1" applyProtection="1">
      <alignment horizontal="centerContinuous"/>
      <protection/>
    </xf>
    <xf numFmtId="0" fontId="4" fillId="0" borderId="4" xfId="0" applyFont="1" applyFill="1" applyBorder="1" applyAlignment="1" applyProtection="1">
      <alignment horizontal="center"/>
      <protection/>
    </xf>
    <xf numFmtId="38" fontId="12" fillId="2" borderId="5" xfId="16" applyFont="1" applyFill="1" applyBorder="1" applyAlignment="1" applyProtection="1">
      <alignment/>
      <protection locked="0"/>
    </xf>
    <xf numFmtId="175" fontId="12" fillId="2" borderId="4" xfId="0" applyNumberFormat="1" applyFont="1" applyFill="1" applyBorder="1" applyAlignment="1" applyProtection="1">
      <alignment horizontal="center"/>
      <protection locked="0"/>
    </xf>
    <xf numFmtId="38" fontId="12" fillId="2" borderId="3" xfId="16" applyFont="1" applyFill="1" applyBorder="1" applyAlignment="1" applyProtection="1">
      <alignment/>
      <protection locked="0"/>
    </xf>
    <xf numFmtId="0" fontId="4" fillId="0" borderId="9" xfId="0" applyFont="1" applyFill="1" applyBorder="1" applyAlignment="1" applyProtection="1">
      <alignment horizontal="center"/>
      <protection/>
    </xf>
    <xf numFmtId="3" fontId="12" fillId="0" borderId="10" xfId="0" applyNumberFormat="1" applyFont="1" applyFill="1" applyBorder="1" applyAlignment="1" applyProtection="1">
      <alignment/>
      <protection/>
    </xf>
    <xf numFmtId="38" fontId="12" fillId="2" borderId="28" xfId="16" applyFont="1" applyFill="1" applyBorder="1" applyAlignment="1" applyProtection="1">
      <alignment/>
      <protection locked="0"/>
    </xf>
    <xf numFmtId="38" fontId="12" fillId="0" borderId="20" xfId="16" applyFont="1" applyFill="1" applyBorder="1" applyAlignment="1" applyProtection="1">
      <alignment/>
      <protection/>
    </xf>
    <xf numFmtId="38" fontId="12" fillId="2" borderId="29" xfId="16" applyFont="1" applyFill="1" applyBorder="1" applyAlignment="1" applyProtection="1">
      <alignment/>
      <protection locked="0"/>
    </xf>
    <xf numFmtId="175" fontId="12" fillId="2" borderId="19" xfId="0" applyNumberFormat="1" applyFont="1" applyFill="1" applyBorder="1" applyAlignment="1" applyProtection="1">
      <alignment horizontal="center"/>
      <protection locked="0"/>
    </xf>
    <xf numFmtId="38" fontId="12" fillId="0" borderId="19" xfId="16" applyFont="1" applyFill="1" applyBorder="1" applyAlignment="1" applyProtection="1">
      <alignment/>
      <protection/>
    </xf>
    <xf numFmtId="38" fontId="12" fillId="2" borderId="19" xfId="16" applyFont="1" applyFill="1" applyBorder="1" applyAlignment="1" applyProtection="1">
      <alignment/>
      <protection locked="0"/>
    </xf>
    <xf numFmtId="38" fontId="12" fillId="0" borderId="30" xfId="16" applyFont="1" applyFill="1" applyBorder="1" applyAlignment="1" applyProtection="1">
      <alignment/>
      <protection/>
    </xf>
    <xf numFmtId="0" fontId="4" fillId="0" borderId="12" xfId="0" applyFont="1" applyFill="1" applyBorder="1" applyAlignment="1" applyProtection="1">
      <alignment horizontal="center"/>
      <protection/>
    </xf>
    <xf numFmtId="0" fontId="4" fillId="0" borderId="31" xfId="0" applyFont="1" applyFill="1" applyBorder="1" applyAlignment="1" applyProtection="1">
      <alignment horizontal="centerContinuous"/>
      <protection/>
    </xf>
    <xf numFmtId="0" fontId="4" fillId="0" borderId="8" xfId="0" applyFont="1" applyFill="1" applyBorder="1" applyAlignment="1" applyProtection="1">
      <alignment horizontal="centerContinuous"/>
      <protection/>
    </xf>
    <xf numFmtId="0" fontId="4" fillId="0" borderId="5" xfId="0" applyFont="1" applyFill="1" applyBorder="1" applyAlignment="1" applyProtection="1">
      <alignment horizontal="centerContinuous"/>
      <protection/>
    </xf>
    <xf numFmtId="0" fontId="4" fillId="0" borderId="10"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175" fontId="12" fillId="2" borderId="1" xfId="0" applyNumberFormat="1" applyFont="1" applyFill="1" applyBorder="1" applyAlignment="1" applyProtection="1">
      <alignment horizontal="center"/>
      <protection locked="0"/>
    </xf>
    <xf numFmtId="0" fontId="4" fillId="0" borderId="9" xfId="0" applyFont="1" applyFill="1" applyBorder="1" applyAlignment="1" applyProtection="1">
      <alignment horizontal="left"/>
      <protection/>
    </xf>
    <xf numFmtId="0" fontId="4" fillId="0" borderId="1" xfId="0" applyFont="1" applyFill="1" applyBorder="1" applyAlignment="1" applyProtection="1">
      <alignment horizontal="left"/>
      <protection/>
    </xf>
    <xf numFmtId="0" fontId="4" fillId="0" borderId="15" xfId="0" applyFont="1" applyFill="1" applyBorder="1" applyAlignment="1" applyProtection="1">
      <alignment horizontal="center"/>
      <protection/>
    </xf>
    <xf numFmtId="0" fontId="12" fillId="2" borderId="1" xfId="0" applyFont="1" applyFill="1" applyBorder="1" applyAlignment="1" applyProtection="1">
      <alignment/>
      <protection locked="0"/>
    </xf>
    <xf numFmtId="0" fontId="12" fillId="2" borderId="9" xfId="0" applyFont="1" applyFill="1" applyBorder="1" applyAlignment="1" applyProtection="1">
      <alignment horizontal="center"/>
      <protection locked="0"/>
    </xf>
    <xf numFmtId="38" fontId="12" fillId="2" borderId="16" xfId="16" applyFont="1" applyFill="1" applyBorder="1" applyAlignment="1" applyProtection="1">
      <alignment/>
      <protection locked="0"/>
    </xf>
    <xf numFmtId="38" fontId="12" fillId="0" borderId="32" xfId="16" applyFont="1" applyFill="1" applyBorder="1" applyAlignment="1" applyProtection="1">
      <alignment/>
      <protection/>
    </xf>
    <xf numFmtId="3" fontId="12" fillId="0" borderId="13" xfId="0" applyNumberFormat="1" applyFont="1" applyFill="1" applyBorder="1" applyAlignment="1" applyProtection="1">
      <alignment/>
      <protection/>
    </xf>
    <xf numFmtId="38" fontId="12" fillId="2" borderId="18" xfId="16" applyFont="1" applyFill="1" applyBorder="1" applyAlignment="1" applyProtection="1">
      <alignment/>
      <protection locked="0"/>
    </xf>
    <xf numFmtId="175" fontId="12" fillId="2" borderId="0" xfId="0" applyNumberFormat="1" applyFont="1" applyFill="1" applyBorder="1" applyAlignment="1" applyProtection="1">
      <alignment horizontal="center"/>
      <protection locked="0"/>
    </xf>
    <xf numFmtId="0" fontId="12" fillId="0" borderId="2" xfId="0" applyFont="1" applyFill="1" applyBorder="1" applyAlignment="1" applyProtection="1">
      <alignment horizontal="centerContinuous"/>
      <protection/>
    </xf>
    <xf numFmtId="0" fontId="12" fillId="0" borderId="18" xfId="0" applyFont="1" applyFill="1" applyBorder="1" applyAlignment="1" applyProtection="1">
      <alignment horizontal="centerContinuous"/>
      <protection/>
    </xf>
    <xf numFmtId="0" fontId="12" fillId="0" borderId="1" xfId="0" applyFont="1" applyFill="1" applyBorder="1" applyAlignment="1" applyProtection="1">
      <alignment/>
      <protection/>
    </xf>
    <xf numFmtId="0" fontId="12" fillId="0" borderId="10" xfId="0" applyFont="1" applyFill="1" applyBorder="1" applyAlignment="1" applyProtection="1">
      <alignment horizontal="center"/>
      <protection/>
    </xf>
    <xf numFmtId="0" fontId="12" fillId="0" borderId="11" xfId="0" applyFont="1" applyFill="1" applyBorder="1" applyAlignment="1" applyProtection="1">
      <alignment horizontal="center"/>
      <protection/>
    </xf>
    <xf numFmtId="175" fontId="12" fillId="0" borderId="9" xfId="0" applyNumberFormat="1" applyFont="1" applyFill="1" applyBorder="1" applyAlignment="1" applyProtection="1">
      <alignment horizontal="center"/>
      <protection/>
    </xf>
    <xf numFmtId="3" fontId="12" fillId="0" borderId="10" xfId="0" applyNumberFormat="1" applyFont="1" applyFill="1" applyBorder="1" applyAlignment="1" applyProtection="1">
      <alignment horizontal="center"/>
      <protection/>
    </xf>
    <xf numFmtId="175" fontId="12" fillId="0" borderId="1" xfId="0" applyNumberFormat="1" applyFont="1" applyFill="1" applyBorder="1" applyAlignment="1" applyProtection="1">
      <alignment horizontal="center"/>
      <protection/>
    </xf>
    <xf numFmtId="3" fontId="12" fillId="0" borderId="1" xfId="0" applyNumberFormat="1" applyFont="1" applyFill="1" applyBorder="1" applyAlignment="1" applyProtection="1">
      <alignment horizontal="centerContinuous"/>
      <protection/>
    </xf>
    <xf numFmtId="3" fontId="12" fillId="0" borderId="15" xfId="0" applyNumberFormat="1" applyFont="1" applyFill="1" applyBorder="1" applyAlignment="1" applyProtection="1">
      <alignment horizontal="centerContinuous"/>
      <protection/>
    </xf>
    <xf numFmtId="175" fontId="12" fillId="2" borderId="32" xfId="0" applyNumberFormat="1" applyFont="1" applyFill="1" applyBorder="1" applyAlignment="1" applyProtection="1">
      <alignment horizontal="center"/>
      <protection locked="0"/>
    </xf>
    <xf numFmtId="38" fontId="12" fillId="0" borderId="18" xfId="16" applyFont="1" applyFill="1" applyBorder="1" applyAlignment="1" applyProtection="1">
      <alignment/>
      <protection/>
    </xf>
    <xf numFmtId="38" fontId="12" fillId="2" borderId="18" xfId="16" applyFont="1" applyFill="1" applyBorder="1" applyAlignment="1" applyProtection="1">
      <alignment/>
      <protection locked="0"/>
    </xf>
    <xf numFmtId="175" fontId="12" fillId="2" borderId="0" xfId="0" applyNumberFormat="1" applyFont="1" applyFill="1" applyAlignment="1" applyProtection="1">
      <alignment horizontal="center"/>
      <protection locked="0"/>
    </xf>
    <xf numFmtId="3" fontId="12" fillId="0" borderId="18" xfId="0" applyNumberFormat="1" applyFont="1" applyFill="1" applyBorder="1" applyAlignment="1" applyProtection="1">
      <alignment horizontal="centerContinuous"/>
      <protection/>
    </xf>
    <xf numFmtId="0" fontId="6" fillId="0" borderId="12" xfId="0" applyFont="1" applyFill="1" applyBorder="1" applyAlignment="1" applyProtection="1">
      <alignment horizontal="center"/>
      <protection/>
    </xf>
    <xf numFmtId="0" fontId="13" fillId="0" borderId="12" xfId="0" applyFont="1" applyFill="1" applyBorder="1" applyAlignment="1" applyProtection="1">
      <alignment/>
      <protection/>
    </xf>
    <xf numFmtId="0" fontId="8" fillId="0" borderId="3" xfId="0" applyFont="1" applyFill="1" applyBorder="1" applyAlignment="1" applyProtection="1">
      <alignment/>
      <protection/>
    </xf>
    <xf numFmtId="175" fontId="8" fillId="0" borderId="4" xfId="0" applyNumberFormat="1" applyFont="1" applyFill="1" applyBorder="1" applyAlignment="1" applyProtection="1">
      <alignment/>
      <protection/>
    </xf>
    <xf numFmtId="38" fontId="12" fillId="0" borderId="4" xfId="16" applyFont="1" applyFill="1" applyBorder="1" applyAlignment="1" applyProtection="1">
      <alignment/>
      <protection/>
    </xf>
    <xf numFmtId="0" fontId="13" fillId="0" borderId="4" xfId="0" applyFont="1" applyFill="1" applyBorder="1" applyAlignment="1" applyProtection="1">
      <alignment/>
      <protection/>
    </xf>
    <xf numFmtId="38" fontId="12" fillId="0" borderId="5" xfId="16" applyFont="1" applyFill="1" applyBorder="1" applyAlignment="1" applyProtection="1">
      <alignment horizontal="centerContinuous"/>
      <protection/>
    </xf>
    <xf numFmtId="38" fontId="12" fillId="0" borderId="3" xfId="16" applyFont="1" applyFill="1" applyBorder="1" applyAlignment="1" applyProtection="1">
      <alignment horizontal="centerContinuous"/>
      <protection/>
    </xf>
    <xf numFmtId="0" fontId="13" fillId="0" borderId="4" xfId="0" applyFont="1" applyFill="1" applyBorder="1" applyAlignment="1" applyProtection="1">
      <alignment horizontal="centerContinuous"/>
      <protection/>
    </xf>
    <xf numFmtId="0" fontId="13" fillId="0" borderId="3" xfId="0" applyFont="1" applyFill="1" applyBorder="1" applyAlignment="1" applyProtection="1">
      <alignment horizontal="centerContinuous"/>
      <protection/>
    </xf>
    <xf numFmtId="0" fontId="13" fillId="0" borderId="19" xfId="0" applyFont="1" applyFill="1" applyBorder="1" applyAlignment="1" applyProtection="1">
      <alignment horizontal="centerContinuous"/>
      <protection/>
    </xf>
    <xf numFmtId="0" fontId="4" fillId="0" borderId="5" xfId="0" applyFont="1" applyFill="1" applyBorder="1" applyAlignment="1" applyProtection="1">
      <alignment/>
      <protection/>
    </xf>
    <xf numFmtId="0" fontId="5" fillId="0" borderId="0" xfId="0" applyFont="1" applyFill="1" applyAlignment="1" applyProtection="1">
      <alignment horizontal="center" vertical="center"/>
      <protection/>
    </xf>
    <xf numFmtId="0" fontId="9" fillId="0" borderId="9" xfId="0" applyFont="1" applyFill="1" applyBorder="1" applyAlignment="1" applyProtection="1">
      <alignment vertical="center"/>
      <protection/>
    </xf>
    <xf numFmtId="37" fontId="12" fillId="2" borderId="9" xfId="0" applyNumberFormat="1" applyFont="1" applyFill="1" applyBorder="1" applyAlignment="1" applyProtection="1">
      <alignment/>
      <protection locked="0"/>
    </xf>
    <xf numFmtId="3" fontId="4" fillId="0" borderId="9" xfId="0" applyNumberFormat="1" applyFont="1" applyFill="1" applyBorder="1" applyAlignment="1" applyProtection="1">
      <alignment horizontal="center"/>
      <protection/>
    </xf>
    <xf numFmtId="3" fontId="4" fillId="0" borderId="9" xfId="0" applyNumberFormat="1" applyFont="1" applyFill="1" applyBorder="1" applyAlignment="1" applyProtection="1">
      <alignment horizontal="centerContinuous"/>
      <protection/>
    </xf>
    <xf numFmtId="0" fontId="8" fillId="2" borderId="1" xfId="0" applyFont="1" applyFill="1" applyBorder="1" applyAlignment="1" applyProtection="1">
      <alignment/>
      <protection locked="0"/>
    </xf>
    <xf numFmtId="0" fontId="4" fillId="0" borderId="13" xfId="0" applyFont="1" applyFill="1" applyBorder="1" applyAlignment="1" applyProtection="1">
      <alignment horizontal="center"/>
      <protection/>
    </xf>
    <xf numFmtId="0" fontId="4" fillId="0" borderId="2" xfId="0" applyFont="1" applyFill="1" applyBorder="1" applyAlignment="1" applyProtection="1">
      <alignment horizontal="centerContinuous"/>
      <protection/>
    </xf>
    <xf numFmtId="38" fontId="12" fillId="0" borderId="11" xfId="16" applyFont="1" applyFill="1" applyBorder="1" applyAlignment="1" applyProtection="1">
      <alignment/>
      <protection/>
    </xf>
    <xf numFmtId="38" fontId="12" fillId="0" borderId="1" xfId="16" applyFont="1" applyFill="1" applyBorder="1" applyAlignment="1" applyProtection="1">
      <alignment/>
      <protection/>
    </xf>
    <xf numFmtId="38" fontId="12" fillId="0" borderId="5" xfId="16" applyFont="1" applyFill="1" applyBorder="1" applyAlignment="1" applyProtection="1">
      <alignment/>
      <protection/>
    </xf>
    <xf numFmtId="175" fontId="12" fillId="0" borderId="4" xfId="0" applyNumberFormat="1" applyFont="1" applyFill="1" applyBorder="1" applyAlignment="1" applyProtection="1">
      <alignment horizontal="center"/>
      <protection/>
    </xf>
    <xf numFmtId="38" fontId="12" fillId="0" borderId="3" xfId="16" applyFont="1" applyFill="1" applyBorder="1" applyAlignment="1" applyProtection="1">
      <alignment/>
      <protection/>
    </xf>
    <xf numFmtId="0" fontId="4" fillId="0" borderId="4" xfId="0" applyFont="1" applyFill="1" applyBorder="1" applyAlignment="1" applyProtection="1">
      <alignment horizontal="centerContinuous"/>
      <protection/>
    </xf>
    <xf numFmtId="0" fontId="4" fillId="0" borderId="2" xfId="0" applyFont="1" applyFill="1" applyBorder="1" applyAlignment="1" applyProtection="1">
      <alignment/>
      <protection/>
    </xf>
    <xf numFmtId="38" fontId="12" fillId="0" borderId="16" xfId="16" applyFont="1" applyFill="1" applyBorder="1" applyAlignment="1" applyProtection="1">
      <alignment/>
      <protection/>
    </xf>
    <xf numFmtId="0" fontId="4" fillId="0" borderId="9" xfId="0" applyFont="1" applyFill="1" applyBorder="1" applyAlignment="1" applyProtection="1">
      <alignment/>
      <protection/>
    </xf>
    <xf numFmtId="38" fontId="4" fillId="0" borderId="4" xfId="0" applyNumberFormat="1" applyFont="1" applyFill="1" applyBorder="1" applyAlignment="1" applyProtection="1">
      <alignment horizontal="center"/>
      <protection/>
    </xf>
    <xf numFmtId="0" fontId="4" fillId="0" borderId="33" xfId="0" applyFont="1" applyFill="1" applyBorder="1" applyAlignment="1" applyProtection="1">
      <alignment horizontal="centerContinuous"/>
      <protection/>
    </xf>
    <xf numFmtId="0" fontId="12" fillId="2" borderId="1" xfId="0" applyFont="1" applyFill="1" applyBorder="1" applyAlignment="1" applyProtection="1">
      <alignment horizontal="center"/>
      <protection locked="0"/>
    </xf>
    <xf numFmtId="38" fontId="12" fillId="2" borderId="34" xfId="16" applyFont="1" applyFill="1" applyBorder="1" applyAlignment="1" applyProtection="1">
      <alignment/>
      <protection locked="0"/>
    </xf>
    <xf numFmtId="175" fontId="12" fillId="2" borderId="18" xfId="0" applyNumberFormat="1" applyFont="1" applyFill="1" applyBorder="1" applyAlignment="1" applyProtection="1">
      <alignment horizontal="center"/>
      <protection locked="0"/>
    </xf>
    <xf numFmtId="3" fontId="4" fillId="0" borderId="17" xfId="0" applyNumberFormat="1" applyFont="1" applyFill="1" applyBorder="1" applyAlignment="1" applyProtection="1">
      <alignment horizontal="center"/>
      <protection/>
    </xf>
    <xf numFmtId="3" fontId="4" fillId="0" borderId="18" xfId="0" applyNumberFormat="1" applyFont="1" applyFill="1" applyBorder="1" applyAlignment="1" applyProtection="1">
      <alignment horizontal="center"/>
      <protection/>
    </xf>
    <xf numFmtId="3" fontId="4" fillId="0" borderId="0" xfId="0" applyNumberFormat="1" applyFont="1" applyFill="1" applyBorder="1" applyAlignment="1" applyProtection="1">
      <alignment horizontal="centerContinuous"/>
      <protection/>
    </xf>
    <xf numFmtId="38" fontId="12" fillId="0" borderId="34" xfId="16" applyFont="1" applyFill="1" applyBorder="1" applyAlignment="1" applyProtection="1">
      <alignment/>
      <protection/>
    </xf>
    <xf numFmtId="175" fontId="12" fillId="0" borderId="18" xfId="0" applyNumberFormat="1"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38" fontId="12" fillId="0" borderId="28" xfId="16" applyFont="1" applyFill="1" applyBorder="1" applyAlignment="1" applyProtection="1">
      <alignment/>
      <protection/>
    </xf>
    <xf numFmtId="175" fontId="12" fillId="0" borderId="15" xfId="0" applyNumberFormat="1" applyFont="1" applyFill="1" applyBorder="1" applyAlignment="1" applyProtection="1">
      <alignment horizontal="center"/>
      <protection/>
    </xf>
    <xf numFmtId="38" fontId="12" fillId="0" borderId="0" xfId="16" applyFont="1" applyFill="1" applyBorder="1" applyAlignment="1" applyProtection="1">
      <alignment/>
      <protection/>
    </xf>
    <xf numFmtId="0" fontId="4" fillId="0" borderId="32" xfId="0" applyFont="1" applyFill="1" applyBorder="1" applyAlignment="1" applyProtection="1">
      <alignment horizontal="center"/>
      <protection/>
    </xf>
    <xf numFmtId="38" fontId="12" fillId="0" borderId="11" xfId="16" applyFont="1" applyFill="1" applyBorder="1" applyAlignment="1" applyProtection="1">
      <alignment/>
      <protection/>
    </xf>
    <xf numFmtId="38" fontId="12" fillId="2" borderId="19" xfId="16" applyFont="1" applyFill="1" applyBorder="1" applyAlignment="1" applyProtection="1">
      <alignment/>
      <protection locked="0"/>
    </xf>
    <xf numFmtId="0" fontId="4" fillId="0" borderId="33" xfId="0" applyFont="1" applyFill="1" applyBorder="1" applyAlignment="1" applyProtection="1">
      <alignment horizontal="center"/>
      <protection/>
    </xf>
    <xf numFmtId="0" fontId="4" fillId="0" borderId="3" xfId="0" applyFont="1" applyFill="1" applyBorder="1" applyAlignment="1" applyProtection="1">
      <alignment horizontal="center"/>
      <protection/>
    </xf>
    <xf numFmtId="0" fontId="4" fillId="0" borderId="2" xfId="0" applyFont="1" applyFill="1" applyBorder="1" applyAlignment="1" applyProtection="1">
      <alignment horizontal="left"/>
      <protection/>
    </xf>
    <xf numFmtId="3" fontId="4" fillId="0" borderId="2" xfId="0" applyNumberFormat="1" applyFont="1" applyFill="1" applyBorder="1" applyAlignment="1" applyProtection="1">
      <alignment horizontal="center"/>
      <protection/>
    </xf>
    <xf numFmtId="3" fontId="4" fillId="0" borderId="10" xfId="0" applyNumberFormat="1" applyFont="1" applyFill="1" applyBorder="1" applyAlignment="1" applyProtection="1">
      <alignment horizontal="center"/>
      <protection/>
    </xf>
    <xf numFmtId="3" fontId="4" fillId="0" borderId="1" xfId="0" applyNumberFormat="1" applyFont="1" applyFill="1" applyBorder="1" applyAlignment="1" applyProtection="1">
      <alignment horizontal="centerContinuous"/>
      <protection/>
    </xf>
    <xf numFmtId="3" fontId="4" fillId="0" borderId="15" xfId="0" applyNumberFormat="1" applyFont="1" applyFill="1" applyBorder="1" applyAlignment="1" applyProtection="1">
      <alignment horizontal="centerContinuous"/>
      <protection/>
    </xf>
    <xf numFmtId="0" fontId="12" fillId="2" borderId="1" xfId="0" applyFont="1" applyFill="1" applyBorder="1" applyAlignment="1" applyProtection="1">
      <alignment/>
      <protection locked="0"/>
    </xf>
    <xf numFmtId="3" fontId="4" fillId="0" borderId="2" xfId="0" applyNumberFormat="1" applyFont="1" applyFill="1" applyBorder="1" applyAlignment="1" applyProtection="1">
      <alignment horizontal="centerContinuous"/>
      <protection/>
    </xf>
    <xf numFmtId="3" fontId="4" fillId="0" borderId="18" xfId="0" applyNumberFormat="1" applyFont="1" applyFill="1" applyBorder="1" applyAlignment="1" applyProtection="1">
      <alignment horizontal="centerContinuous"/>
      <protection/>
    </xf>
    <xf numFmtId="0" fontId="12" fillId="0" borderId="11" xfId="0" applyFont="1" applyFill="1" applyBorder="1" applyAlignment="1" applyProtection="1">
      <alignment/>
      <protection/>
    </xf>
    <xf numFmtId="175" fontId="12" fillId="0" borderId="9" xfId="0" applyNumberFormat="1" applyFont="1" applyFill="1" applyBorder="1" applyAlignment="1" applyProtection="1">
      <alignment/>
      <protection/>
    </xf>
    <xf numFmtId="0" fontId="12" fillId="0" borderId="11" xfId="0" applyFont="1" applyFill="1" applyBorder="1" applyAlignment="1" applyProtection="1">
      <alignment horizontal="centerContinuous"/>
      <protection/>
    </xf>
    <xf numFmtId="38" fontId="4" fillId="0" borderId="4" xfId="16" applyFont="1" applyFill="1" applyBorder="1" applyAlignment="1" applyProtection="1">
      <alignment/>
      <protection/>
    </xf>
    <xf numFmtId="0" fontId="4" fillId="0" borderId="11" xfId="0" applyFont="1" applyFill="1" applyBorder="1" applyAlignment="1" applyProtection="1">
      <alignment/>
      <protection/>
    </xf>
    <xf numFmtId="0" fontId="5" fillId="0" borderId="1" xfId="0" applyNumberFormat="1" applyFont="1" applyFill="1" applyBorder="1" applyAlignment="1" applyProtection="1">
      <alignment horizontal="centerContinuous"/>
      <protection/>
    </xf>
    <xf numFmtId="0" fontId="4" fillId="0" borderId="4" xfId="0" applyFont="1" applyFill="1" applyBorder="1" applyAlignment="1" applyProtection="1">
      <alignment horizontal="left" vertical="center"/>
      <protection/>
    </xf>
    <xf numFmtId="0" fontId="4" fillId="0" borderId="3" xfId="0" applyFont="1" applyFill="1" applyBorder="1" applyAlignment="1" applyProtection="1">
      <alignment vertical="center"/>
      <protection/>
    </xf>
    <xf numFmtId="0" fontId="4" fillId="0" borderId="4" xfId="0" applyFont="1" applyFill="1" applyBorder="1" applyAlignment="1" applyProtection="1">
      <alignment horizontal="center" vertical="center"/>
      <protection/>
    </xf>
    <xf numFmtId="38" fontId="12" fillId="2" borderId="5" xfId="16" applyFont="1" applyFill="1" applyBorder="1" applyAlignment="1" applyProtection="1">
      <alignment vertical="center"/>
      <protection locked="0"/>
    </xf>
    <xf numFmtId="175" fontId="12" fillId="2" borderId="4" xfId="0" applyNumberFormat="1" applyFont="1" applyFill="1" applyBorder="1" applyAlignment="1" applyProtection="1">
      <alignment horizontal="center" vertical="center"/>
      <protection locked="0"/>
    </xf>
    <xf numFmtId="38" fontId="12" fillId="0" borderId="4" xfId="16"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38" fontId="12" fillId="2" borderId="3" xfId="16" applyFont="1" applyFill="1" applyBorder="1" applyAlignment="1" applyProtection="1">
      <alignment vertical="center"/>
      <protection locked="0"/>
    </xf>
    <xf numFmtId="38" fontId="12" fillId="0" borderId="5" xfId="16" applyFont="1" applyFill="1" applyBorder="1" applyAlignment="1" applyProtection="1">
      <alignment horizontal="centerContinuous" vertical="center"/>
      <protection/>
    </xf>
    <xf numFmtId="38" fontId="12" fillId="0" borderId="3" xfId="16" applyFont="1" applyFill="1" applyBorder="1" applyAlignment="1" applyProtection="1">
      <alignment horizontal="centerContinuous" vertical="center"/>
      <protection/>
    </xf>
    <xf numFmtId="0" fontId="4" fillId="0" borderId="4" xfId="0" applyFont="1" applyFill="1" applyBorder="1" applyAlignment="1" applyProtection="1">
      <alignment horizontal="centerContinuous" vertical="center"/>
      <protection/>
    </xf>
    <xf numFmtId="0" fontId="4" fillId="0" borderId="3" xfId="0" applyFont="1" applyFill="1" applyBorder="1" applyAlignment="1" applyProtection="1">
      <alignment horizontal="centerContinuous" vertical="center"/>
      <protection/>
    </xf>
    <xf numFmtId="0" fontId="4" fillId="0" borderId="19" xfId="0" applyFont="1" applyFill="1" applyBorder="1" applyAlignment="1" applyProtection="1">
      <alignment horizontal="centerContinuous" vertical="center"/>
      <protection/>
    </xf>
    <xf numFmtId="0" fontId="4" fillId="0" borderId="0" xfId="0" applyFont="1" applyFill="1" applyAlignment="1" applyProtection="1">
      <alignment vertical="center"/>
      <protection/>
    </xf>
    <xf numFmtId="38" fontId="12" fillId="2" borderId="11" xfId="16" applyFont="1" applyFill="1" applyBorder="1" applyAlignment="1" applyProtection="1">
      <alignment/>
      <protection locked="0"/>
    </xf>
    <xf numFmtId="0" fontId="4" fillId="0" borderId="7" xfId="0" applyFont="1" applyFill="1" applyBorder="1" applyAlignment="1" applyProtection="1">
      <alignment/>
      <protection/>
    </xf>
    <xf numFmtId="0" fontId="4" fillId="0" borderId="6" xfId="0" applyFont="1" applyFill="1" applyBorder="1" applyAlignment="1" applyProtection="1">
      <alignment/>
      <protection/>
    </xf>
    <xf numFmtId="0" fontId="4" fillId="0" borderId="7" xfId="0" applyFont="1" applyFill="1" applyBorder="1" applyAlignment="1" applyProtection="1">
      <alignment horizontal="center"/>
      <protection/>
    </xf>
    <xf numFmtId="0" fontId="4" fillId="0" borderId="35" xfId="0" applyFont="1" applyFill="1" applyBorder="1" applyAlignment="1" applyProtection="1">
      <alignment horizontal="centerContinuous"/>
      <protection/>
    </xf>
    <xf numFmtId="0" fontId="4" fillId="0" borderId="6" xfId="0" applyFont="1" applyFill="1" applyBorder="1" applyAlignment="1" applyProtection="1">
      <alignment horizontal="centerContinuous"/>
      <protection/>
    </xf>
    <xf numFmtId="38" fontId="4" fillId="0" borderId="6" xfId="0" applyNumberFormat="1" applyFont="1" applyFill="1" applyBorder="1" applyAlignment="1" applyProtection="1">
      <alignment horizontal="centerContinuous"/>
      <protection/>
    </xf>
    <xf numFmtId="0" fontId="4" fillId="0" borderId="7" xfId="0" applyFont="1" applyFill="1" applyBorder="1" applyAlignment="1" applyProtection="1">
      <alignment horizontal="centerContinuous"/>
      <protection/>
    </xf>
    <xf numFmtId="38" fontId="12" fillId="0" borderId="16" xfId="16" applyFont="1" applyFill="1" applyBorder="1" applyAlignment="1" applyProtection="1">
      <alignment/>
      <protection/>
    </xf>
    <xf numFmtId="38" fontId="12" fillId="2" borderId="0" xfId="16" applyFont="1" applyFill="1" applyBorder="1" applyAlignment="1" applyProtection="1">
      <alignment/>
      <protection locked="0"/>
    </xf>
    <xf numFmtId="0" fontId="4" fillId="0" borderId="4" xfId="0" applyFont="1" applyFill="1" applyBorder="1" applyAlignment="1" applyProtection="1">
      <alignment/>
      <protection/>
    </xf>
    <xf numFmtId="38" fontId="12" fillId="2" borderId="5" xfId="16" applyFont="1" applyFill="1" applyBorder="1" applyAlignment="1" applyProtection="1">
      <alignment/>
      <protection locked="0"/>
    </xf>
    <xf numFmtId="38" fontId="12" fillId="2" borderId="28" xfId="16" applyFont="1" applyFill="1" applyBorder="1" applyAlignment="1" applyProtection="1">
      <alignment/>
      <protection locked="0"/>
    </xf>
    <xf numFmtId="0" fontId="4" fillId="0" borderId="2" xfId="0" applyFont="1" applyFill="1" applyBorder="1" applyAlignment="1" applyProtection="1">
      <alignment vertical="center"/>
      <protection/>
    </xf>
    <xf numFmtId="0" fontId="5" fillId="2" borderId="1" xfId="0" applyFont="1" applyFill="1" applyBorder="1" applyAlignment="1" applyProtection="1">
      <alignment horizontal="left" vertical="center"/>
      <protection locked="0"/>
    </xf>
    <xf numFmtId="0" fontId="4" fillId="0" borderId="36" xfId="0" applyFont="1" applyFill="1" applyBorder="1" applyAlignment="1" applyProtection="1">
      <alignment horizontal="center" vertical="center"/>
      <protection/>
    </xf>
    <xf numFmtId="38" fontId="12" fillId="2" borderId="0" xfId="16" applyFont="1" applyFill="1" applyBorder="1" applyAlignment="1" applyProtection="1">
      <alignment vertical="center"/>
      <protection locked="0"/>
    </xf>
    <xf numFmtId="175" fontId="12" fillId="2" borderId="2" xfId="0" applyNumberFormat="1" applyFont="1" applyFill="1" applyBorder="1" applyAlignment="1" applyProtection="1">
      <alignment horizontal="center" vertical="center"/>
      <protection locked="0"/>
    </xf>
    <xf numFmtId="38" fontId="12" fillId="0" borderId="32" xfId="16" applyFont="1" applyFill="1" applyBorder="1" applyAlignment="1" applyProtection="1">
      <alignment vertical="center"/>
      <protection/>
    </xf>
    <xf numFmtId="38" fontId="12" fillId="0" borderId="16" xfId="16" applyFont="1" applyFill="1" applyBorder="1" applyAlignment="1" applyProtection="1">
      <alignment horizontal="centerContinuous" vertical="center"/>
      <protection/>
    </xf>
    <xf numFmtId="38" fontId="12" fillId="0" borderId="18" xfId="16" applyFont="1" applyFill="1" applyBorder="1" applyAlignment="1" applyProtection="1">
      <alignment horizontal="centerContinuous" vertical="center"/>
      <protection/>
    </xf>
    <xf numFmtId="38" fontId="12" fillId="0" borderId="2" xfId="16" applyFont="1" applyFill="1" applyBorder="1" applyAlignment="1" applyProtection="1">
      <alignment horizontal="centerContinuous" vertical="center"/>
      <protection/>
    </xf>
    <xf numFmtId="38" fontId="12" fillId="0" borderId="0" xfId="16" applyFont="1" applyFill="1" applyBorder="1" applyAlignment="1" applyProtection="1">
      <alignment horizontal="centerContinuous" vertical="center"/>
      <protection/>
    </xf>
    <xf numFmtId="38" fontId="12" fillId="0" borderId="1" xfId="16" applyFont="1" applyFill="1" applyBorder="1" applyAlignment="1" applyProtection="1">
      <alignment/>
      <protection/>
    </xf>
    <xf numFmtId="0" fontId="4" fillId="0" borderId="13"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38" fontId="12" fillId="2" borderId="18" xfId="16" applyFont="1" applyFill="1" applyBorder="1" applyAlignment="1" applyProtection="1">
      <alignment vertical="center"/>
      <protection locked="0"/>
    </xf>
    <xf numFmtId="175" fontId="12" fillId="2" borderId="18"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protection/>
    </xf>
    <xf numFmtId="0" fontId="12" fillId="0" borderId="15" xfId="0" applyFont="1" applyFill="1" applyBorder="1" applyAlignment="1" applyProtection="1">
      <alignment horizontal="centerContinuous"/>
      <protection/>
    </xf>
    <xf numFmtId="38" fontId="4" fillId="0" borderId="1" xfId="16" applyFont="1" applyFill="1" applyBorder="1" applyAlignment="1" applyProtection="1">
      <alignment horizontal="center"/>
      <protection/>
    </xf>
    <xf numFmtId="38" fontId="4" fillId="0" borderId="14" xfId="16" applyFont="1" applyFill="1" applyBorder="1" applyAlignment="1" applyProtection="1">
      <alignment horizontal="center"/>
      <protection/>
    </xf>
    <xf numFmtId="38" fontId="4" fillId="0" borderId="15" xfId="16" applyFont="1" applyFill="1" applyBorder="1" applyAlignment="1" applyProtection="1">
      <alignment horizontal="center"/>
      <protection/>
    </xf>
    <xf numFmtId="0" fontId="4" fillId="0" borderId="2" xfId="0" applyFont="1" applyFill="1" applyBorder="1" applyAlignment="1" applyProtection="1">
      <alignment horizontal="left" vertical="center"/>
      <protection/>
    </xf>
    <xf numFmtId="0" fontId="4" fillId="0" borderId="1" xfId="0" applyFont="1" applyFill="1" applyBorder="1" applyAlignment="1" applyProtection="1">
      <alignment horizontal="centerContinuous" vertical="center"/>
      <protection/>
    </xf>
    <xf numFmtId="0" fontId="4" fillId="0" borderId="0" xfId="0" applyFont="1" applyFill="1" applyBorder="1" applyAlignment="1" applyProtection="1">
      <alignment horizontal="left" vertical="center"/>
      <protection/>
    </xf>
    <xf numFmtId="38" fontId="12" fillId="2" borderId="16" xfId="16" applyFont="1" applyFill="1" applyBorder="1" applyAlignment="1" applyProtection="1">
      <alignment vertical="center"/>
      <protection locked="0"/>
    </xf>
    <xf numFmtId="0" fontId="12" fillId="0" borderId="9" xfId="0" applyFont="1" applyFill="1" applyBorder="1" applyAlignment="1" applyProtection="1">
      <alignment horizontal="centerContinuous"/>
      <protection/>
    </xf>
    <xf numFmtId="0" fontId="4" fillId="0" borderId="4" xfId="0" applyFont="1" applyFill="1" applyBorder="1" applyAlignment="1" applyProtection="1">
      <alignment horizontal="left"/>
      <protection/>
    </xf>
    <xf numFmtId="0" fontId="4" fillId="0" borderId="3" xfId="0" applyFont="1" applyFill="1" applyBorder="1" applyAlignment="1" applyProtection="1">
      <alignment horizontal="left"/>
      <protection/>
    </xf>
    <xf numFmtId="0" fontId="12" fillId="0" borderId="3" xfId="0" applyFont="1" applyFill="1" applyBorder="1" applyAlignment="1" applyProtection="1">
      <alignment/>
      <protection/>
    </xf>
    <xf numFmtId="0" fontId="12" fillId="0" borderId="4" xfId="0" applyFont="1" applyFill="1" applyBorder="1" applyAlignment="1" applyProtection="1">
      <alignment/>
      <protection/>
    </xf>
    <xf numFmtId="38" fontId="4" fillId="0" borderId="12" xfId="16" applyFont="1" applyFill="1" applyBorder="1" applyAlignment="1" applyProtection="1">
      <alignment/>
      <protection/>
    </xf>
    <xf numFmtId="3" fontId="4" fillId="0" borderId="12" xfId="0" applyNumberFormat="1" applyFont="1" applyFill="1" applyBorder="1" applyAlignment="1" applyProtection="1">
      <alignment/>
      <protection/>
    </xf>
    <xf numFmtId="0" fontId="4" fillId="0" borderId="5" xfId="0" applyFont="1" applyFill="1" applyBorder="1" applyAlignment="1" applyProtection="1">
      <alignment horizontal="center"/>
      <protection/>
    </xf>
    <xf numFmtId="3" fontId="4" fillId="0" borderId="4" xfId="0" applyNumberFormat="1" applyFont="1" applyFill="1" applyBorder="1" applyAlignment="1" applyProtection="1">
      <alignment horizontal="center"/>
      <protection/>
    </xf>
    <xf numFmtId="0" fontId="19" fillId="0" borderId="9" xfId="0" applyFont="1" applyFill="1" applyBorder="1" applyAlignment="1" applyProtection="1">
      <alignment horizontal="centerContinuous"/>
      <protection/>
    </xf>
    <xf numFmtId="0" fontId="22" fillId="0" borderId="1" xfId="0" applyFont="1" applyFill="1" applyBorder="1" applyAlignment="1" applyProtection="1">
      <alignment horizontal="centerContinuous"/>
      <protection/>
    </xf>
    <xf numFmtId="0" fontId="4" fillId="0" borderId="11" xfId="0" applyFont="1" applyFill="1" applyBorder="1" applyAlignment="1" applyProtection="1">
      <alignment horizontal="centerContinuous"/>
      <protection/>
    </xf>
    <xf numFmtId="0" fontId="4" fillId="0" borderId="11" xfId="0" applyFont="1" applyFill="1" applyBorder="1" applyAlignment="1" applyProtection="1">
      <alignment horizontal="center"/>
      <protection/>
    </xf>
    <xf numFmtId="0" fontId="4" fillId="0" borderId="28" xfId="0" applyFont="1" applyFill="1" applyBorder="1" applyAlignment="1" applyProtection="1">
      <alignment horizontal="center"/>
      <protection/>
    </xf>
    <xf numFmtId="0" fontId="4" fillId="0" borderId="34" xfId="0" applyFont="1" applyFill="1" applyBorder="1" applyAlignment="1" applyProtection="1">
      <alignment horizontal="center"/>
      <protection/>
    </xf>
    <xf numFmtId="0" fontId="9" fillId="0" borderId="5" xfId="0" applyFont="1" applyFill="1" applyBorder="1" applyAlignment="1" applyProtection="1">
      <alignment wrapText="1"/>
      <protection/>
    </xf>
    <xf numFmtId="0" fontId="12" fillId="2" borderId="1" xfId="0" applyFont="1" applyFill="1" applyBorder="1" applyAlignment="1" applyProtection="1">
      <alignment vertical="center"/>
      <protection locked="0"/>
    </xf>
    <xf numFmtId="0" fontId="4" fillId="0" borderId="16" xfId="0" applyFont="1" applyFill="1" applyBorder="1" applyAlignment="1" applyProtection="1">
      <alignment horizontal="center" vertical="center"/>
      <protection/>
    </xf>
    <xf numFmtId="38" fontId="12" fillId="0" borderId="2" xfId="16" applyFont="1" applyFill="1" applyBorder="1" applyAlignment="1" applyProtection="1">
      <alignment vertical="center"/>
      <protection/>
    </xf>
    <xf numFmtId="3" fontId="12" fillId="0" borderId="13" xfId="0" applyNumberFormat="1" applyFont="1" applyFill="1" applyBorder="1" applyAlignment="1" applyProtection="1">
      <alignment vertical="center"/>
      <protection/>
    </xf>
    <xf numFmtId="38" fontId="12" fillId="2" borderId="34" xfId="16" applyFont="1" applyFill="1" applyBorder="1" applyAlignment="1" applyProtection="1">
      <alignment vertical="center"/>
      <protection locked="0"/>
    </xf>
    <xf numFmtId="0" fontId="4" fillId="0" borderId="1" xfId="0" applyFont="1" applyFill="1" applyBorder="1" applyAlignment="1" applyProtection="1">
      <alignment vertical="center"/>
      <protection/>
    </xf>
    <xf numFmtId="38" fontId="12" fillId="2" borderId="1" xfId="16" applyFont="1" applyFill="1" applyBorder="1" applyAlignment="1" applyProtection="1">
      <alignment/>
      <protection locked="0"/>
    </xf>
    <xf numFmtId="38" fontId="12" fillId="2" borderId="37" xfId="16" applyFont="1" applyFill="1" applyBorder="1" applyAlignment="1" applyProtection="1">
      <alignment/>
      <protection locked="0"/>
    </xf>
    <xf numFmtId="38" fontId="12" fillId="0" borderId="28" xfId="16" applyFont="1" applyFill="1" applyBorder="1" applyAlignment="1" applyProtection="1">
      <alignment/>
      <protection/>
    </xf>
    <xf numFmtId="38" fontId="12" fillId="0" borderId="10" xfId="16" applyFont="1" applyFill="1" applyBorder="1" applyAlignment="1" applyProtection="1">
      <alignment/>
      <protection/>
    </xf>
    <xf numFmtId="38" fontId="12" fillId="0" borderId="29" xfId="16" applyFont="1" applyFill="1" applyBorder="1" applyAlignment="1" applyProtection="1">
      <alignment/>
      <protection/>
    </xf>
    <xf numFmtId="38" fontId="12" fillId="0" borderId="3" xfId="16" applyFont="1" applyFill="1" applyBorder="1" applyAlignment="1" applyProtection="1">
      <alignment/>
      <protection/>
    </xf>
    <xf numFmtId="38" fontId="4" fillId="0" borderId="10" xfId="16" applyFont="1" applyFill="1" applyBorder="1" applyAlignment="1" applyProtection="1">
      <alignment horizontal="center"/>
      <protection/>
    </xf>
    <xf numFmtId="38" fontId="4" fillId="0" borderId="11" xfId="16" applyFont="1" applyFill="1" applyBorder="1" applyAlignment="1" applyProtection="1">
      <alignment horizontal="centerContinuous"/>
      <protection/>
    </xf>
    <xf numFmtId="38" fontId="4" fillId="0" borderId="9" xfId="16" applyFont="1" applyFill="1" applyBorder="1" applyAlignment="1" applyProtection="1">
      <alignment horizontal="centerContinuous"/>
      <protection/>
    </xf>
    <xf numFmtId="38" fontId="4" fillId="0" borderId="15" xfId="16" applyFont="1" applyFill="1" applyBorder="1" applyAlignment="1" applyProtection="1">
      <alignment horizontal="centerContinuous"/>
      <protection/>
    </xf>
    <xf numFmtId="0" fontId="12" fillId="0" borderId="1" xfId="0" applyFont="1" applyFill="1" applyBorder="1" applyAlignment="1" applyProtection="1">
      <alignment horizontal="left"/>
      <protection/>
    </xf>
    <xf numFmtId="0" fontId="4" fillId="0" borderId="29" xfId="0" applyFont="1" applyFill="1" applyBorder="1" applyAlignment="1" applyProtection="1">
      <alignment/>
      <protection/>
    </xf>
    <xf numFmtId="175" fontId="4" fillId="0" borderId="4" xfId="0" applyNumberFormat="1" applyFont="1" applyFill="1" applyBorder="1" applyAlignment="1" applyProtection="1">
      <alignment/>
      <protection/>
    </xf>
    <xf numFmtId="38" fontId="4" fillId="0" borderId="4" xfId="16" applyFont="1" applyFill="1" applyBorder="1" applyAlignment="1" applyProtection="1">
      <alignment/>
      <protection/>
    </xf>
    <xf numFmtId="38" fontId="4" fillId="0" borderId="5" xfId="16" applyFont="1" applyFill="1" applyBorder="1" applyAlignment="1" applyProtection="1">
      <alignment horizontal="centerContinuous"/>
      <protection/>
    </xf>
    <xf numFmtId="38" fontId="4" fillId="0" borderId="3" xfId="16" applyFont="1" applyFill="1" applyBorder="1" applyAlignment="1" applyProtection="1">
      <alignment horizontal="centerContinuous"/>
      <protection/>
    </xf>
    <xf numFmtId="38" fontId="4" fillId="0" borderId="4" xfId="16" applyFont="1" applyFill="1" applyBorder="1" applyAlignment="1" applyProtection="1">
      <alignment horizontal="centerContinuous"/>
      <protection/>
    </xf>
    <xf numFmtId="38" fontId="4" fillId="0" borderId="19" xfId="16" applyFont="1" applyFill="1" applyBorder="1" applyAlignment="1" applyProtection="1">
      <alignment horizontal="centerContinuous"/>
      <protection/>
    </xf>
    <xf numFmtId="0" fontId="4" fillId="0" borderId="29" xfId="0" applyFont="1" applyFill="1" applyBorder="1" applyAlignment="1" applyProtection="1">
      <alignment horizontal="center"/>
      <protection/>
    </xf>
    <xf numFmtId="0" fontId="10" fillId="0" borderId="0" xfId="0" applyFont="1" applyFill="1" applyAlignment="1" applyProtection="1">
      <alignment/>
      <protection/>
    </xf>
    <xf numFmtId="0" fontId="10" fillId="0" borderId="18" xfId="0" applyFont="1" applyFill="1" applyBorder="1" applyAlignment="1" applyProtection="1">
      <alignment/>
      <protection/>
    </xf>
    <xf numFmtId="0" fontId="22" fillId="0" borderId="16" xfId="0" applyFont="1" applyFill="1" applyBorder="1" applyAlignment="1" applyProtection="1">
      <alignment horizontal="centerContinuous" vertical="center"/>
      <protection/>
    </xf>
    <xf numFmtId="0" fontId="22" fillId="0" borderId="1" xfId="0" applyFont="1" applyFill="1" applyBorder="1" applyAlignment="1" applyProtection="1">
      <alignment horizontal="centerContinuous" vertical="center"/>
      <protection/>
    </xf>
    <xf numFmtId="0" fontId="22" fillId="0" borderId="11" xfId="0" applyFont="1" applyFill="1" applyBorder="1" applyAlignment="1" applyProtection="1">
      <alignment horizontal="centerContinuous" vertical="center"/>
      <protection/>
    </xf>
    <xf numFmtId="0" fontId="4" fillId="0" borderId="9" xfId="0" applyFont="1" applyFill="1" applyBorder="1" applyAlignment="1" applyProtection="1">
      <alignment horizontal="centerContinuous" vertical="center"/>
      <protection/>
    </xf>
    <xf numFmtId="0" fontId="4" fillId="0" borderId="21"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1" xfId="0" applyFont="1" applyFill="1" applyBorder="1" applyAlignment="1" applyProtection="1">
      <alignment horizontal="centerContinuous" vertical="center"/>
      <protection/>
    </xf>
    <xf numFmtId="0" fontId="4" fillId="0" borderId="15" xfId="0" applyFont="1" applyFill="1" applyBorder="1" applyAlignment="1" applyProtection="1">
      <alignment horizontal="centerContinuous" vertical="center"/>
      <protection/>
    </xf>
    <xf numFmtId="0" fontId="9" fillId="0" borderId="4" xfId="0" applyFont="1" applyFill="1" applyBorder="1" applyAlignment="1" applyProtection="1">
      <alignment wrapText="1"/>
      <protection/>
    </xf>
    <xf numFmtId="0" fontId="9" fillId="0" borderId="19" xfId="0" applyFont="1" applyFill="1" applyBorder="1" applyAlignment="1" applyProtection="1">
      <alignment horizontal="centerContinuous"/>
      <protection/>
    </xf>
    <xf numFmtId="0" fontId="4" fillId="0" borderId="20" xfId="0" applyFont="1" applyFill="1" applyBorder="1" applyAlignment="1" applyProtection="1">
      <alignment horizontal="center"/>
      <protection/>
    </xf>
    <xf numFmtId="0" fontId="4" fillId="2" borderId="9" xfId="0" applyFont="1" applyFill="1" applyBorder="1" applyAlignment="1" applyProtection="1">
      <alignment horizontal="center"/>
      <protection locked="0"/>
    </xf>
    <xf numFmtId="0" fontId="12" fillId="0" borderId="13" xfId="0" applyFont="1" applyFill="1" applyBorder="1" applyAlignment="1" applyProtection="1">
      <alignment/>
      <protection/>
    </xf>
    <xf numFmtId="0" fontId="12" fillId="0" borderId="2" xfId="0" applyFont="1" applyFill="1" applyBorder="1" applyAlignment="1" applyProtection="1">
      <alignment/>
      <protection/>
    </xf>
    <xf numFmtId="0" fontId="12" fillId="0" borderId="10" xfId="0" applyFont="1" applyFill="1" applyBorder="1" applyAlignment="1" applyProtection="1">
      <alignment/>
      <protection/>
    </xf>
    <xf numFmtId="0" fontId="12" fillId="0" borderId="9" xfId="0" applyFont="1" applyFill="1" applyBorder="1" applyAlignment="1" applyProtection="1">
      <alignment/>
      <protection/>
    </xf>
    <xf numFmtId="0" fontId="12" fillId="0" borderId="29" xfId="0" applyFont="1" applyFill="1" applyBorder="1" applyAlignment="1" applyProtection="1">
      <alignment/>
      <protection/>
    </xf>
    <xf numFmtId="0" fontId="12" fillId="0" borderId="19" xfId="0" applyFont="1" applyFill="1" applyBorder="1" applyAlignment="1" applyProtection="1">
      <alignment/>
      <protection/>
    </xf>
    <xf numFmtId="0" fontId="12" fillId="0" borderId="33" xfId="0" applyFont="1" applyFill="1" applyBorder="1" applyAlignment="1" applyProtection="1">
      <alignment/>
      <protection/>
    </xf>
    <xf numFmtId="38" fontId="4" fillId="0" borderId="16" xfId="16" applyFont="1" applyFill="1" applyBorder="1" applyAlignment="1" applyProtection="1">
      <alignment/>
      <protection/>
    </xf>
    <xf numFmtId="175" fontId="4" fillId="0" borderId="2" xfId="0" applyNumberFormat="1" applyFont="1" applyFill="1" applyBorder="1" applyAlignment="1" applyProtection="1">
      <alignment/>
      <protection/>
    </xf>
    <xf numFmtId="38" fontId="4" fillId="0" borderId="2" xfId="16" applyFont="1" applyFill="1" applyBorder="1" applyAlignment="1" applyProtection="1">
      <alignment/>
      <protection/>
    </xf>
    <xf numFmtId="38" fontId="4" fillId="0" borderId="0" xfId="16" applyFont="1" applyFill="1" applyBorder="1" applyAlignment="1" applyProtection="1">
      <alignment/>
      <protection/>
    </xf>
    <xf numFmtId="0" fontId="4" fillId="0" borderId="32" xfId="0" applyFont="1" applyFill="1" applyBorder="1" applyAlignment="1" applyProtection="1">
      <alignment horizontal="center" vertical="center"/>
      <protection/>
    </xf>
    <xf numFmtId="38" fontId="4" fillId="0" borderId="16" xfId="16" applyFont="1" applyFill="1" applyBorder="1" applyAlignment="1" applyProtection="1">
      <alignment horizontal="centerContinuous"/>
      <protection/>
    </xf>
    <xf numFmtId="38" fontId="4" fillId="0" borderId="18" xfId="16" applyFont="1" applyFill="1" applyBorder="1" applyAlignment="1" applyProtection="1">
      <alignment/>
      <protection/>
    </xf>
    <xf numFmtId="38" fontId="4" fillId="0" borderId="34" xfId="16" applyFont="1" applyFill="1" applyBorder="1" applyAlignment="1" applyProtection="1">
      <alignment/>
      <protection/>
    </xf>
    <xf numFmtId="175" fontId="4" fillId="0" borderId="2" xfId="0" applyNumberFormat="1" applyFont="1" applyFill="1" applyBorder="1" applyAlignment="1" applyProtection="1">
      <alignment/>
      <protection/>
    </xf>
    <xf numFmtId="38" fontId="4" fillId="0" borderId="0" xfId="16" applyFont="1" applyFill="1" applyBorder="1" applyAlignment="1" applyProtection="1">
      <alignment/>
      <protection/>
    </xf>
    <xf numFmtId="0" fontId="4" fillId="0" borderId="2" xfId="0" applyFont="1" applyFill="1" applyBorder="1" applyAlignment="1" applyProtection="1">
      <alignment horizontal="center" vertical="center"/>
      <protection/>
    </xf>
    <xf numFmtId="38" fontId="4" fillId="0" borderId="18" xfId="16" applyFont="1" applyFill="1" applyBorder="1" applyAlignment="1" applyProtection="1">
      <alignment horizontal="centerContinuous"/>
      <protection/>
    </xf>
    <xf numFmtId="38" fontId="12" fillId="2" borderId="34" xfId="16" applyFont="1" applyFill="1" applyBorder="1" applyAlignment="1" applyProtection="1">
      <alignment/>
      <protection locked="0"/>
    </xf>
    <xf numFmtId="38" fontId="4" fillId="0" borderId="32" xfId="16" applyFont="1" applyFill="1" applyBorder="1" applyAlignment="1" applyProtection="1">
      <alignment/>
      <protection/>
    </xf>
    <xf numFmtId="175" fontId="4" fillId="0" borderId="18" xfId="0" applyNumberFormat="1" applyFont="1" applyFill="1" applyBorder="1" applyAlignment="1" applyProtection="1">
      <alignment horizontal="center"/>
      <protection/>
    </xf>
    <xf numFmtId="38" fontId="4" fillId="0" borderId="18" xfId="16" applyFont="1" applyFill="1" applyBorder="1" applyAlignment="1" applyProtection="1">
      <alignment/>
      <protection/>
    </xf>
    <xf numFmtId="38" fontId="4" fillId="0" borderId="28" xfId="16" applyFont="1" applyFill="1" applyBorder="1" applyAlignment="1" applyProtection="1">
      <alignment/>
      <protection/>
    </xf>
    <xf numFmtId="175" fontId="4" fillId="0" borderId="15" xfId="0" applyNumberFormat="1" applyFont="1" applyFill="1" applyBorder="1" applyAlignment="1" applyProtection="1">
      <alignment horizontal="center"/>
      <protection/>
    </xf>
    <xf numFmtId="38" fontId="4" fillId="0" borderId="20" xfId="16" applyFont="1" applyFill="1" applyBorder="1" applyAlignment="1" applyProtection="1">
      <alignment/>
      <protection/>
    </xf>
    <xf numFmtId="38" fontId="4" fillId="0" borderId="15" xfId="16" applyFont="1" applyFill="1" applyBorder="1" applyAlignment="1" applyProtection="1">
      <alignment/>
      <protection/>
    </xf>
    <xf numFmtId="38" fontId="4" fillId="0" borderId="28" xfId="16" applyFont="1" applyFill="1" applyBorder="1" applyAlignment="1" applyProtection="1">
      <alignment horizontal="center" wrapText="1"/>
      <protection/>
    </xf>
    <xf numFmtId="175" fontId="4" fillId="0" borderId="15" xfId="0" applyNumberFormat="1" applyFont="1" applyFill="1" applyBorder="1" applyAlignment="1" applyProtection="1">
      <alignment horizontal="center" wrapText="1"/>
      <protection/>
    </xf>
    <xf numFmtId="38" fontId="4" fillId="0" borderId="15" xfId="16" applyFont="1" applyFill="1" applyBorder="1" applyAlignment="1" applyProtection="1">
      <alignment horizontal="center" wrapText="1"/>
      <protection/>
    </xf>
    <xf numFmtId="0" fontId="4" fillId="0" borderId="19" xfId="0" applyFont="1" applyFill="1" applyBorder="1" applyAlignment="1" applyProtection="1">
      <alignment horizontal="center" vertical="center"/>
      <protection/>
    </xf>
    <xf numFmtId="0" fontId="12" fillId="2" borderId="1" xfId="0" applyFont="1" applyFill="1" applyBorder="1" applyAlignment="1" applyProtection="1">
      <alignment horizontal="centerContinuous"/>
      <protection locked="0"/>
    </xf>
    <xf numFmtId="0" fontId="12" fillId="0" borderId="28" xfId="0" applyFont="1" applyFill="1" applyBorder="1" applyAlignment="1" applyProtection="1">
      <alignment/>
      <protection/>
    </xf>
    <xf numFmtId="0" fontId="4" fillId="0" borderId="10" xfId="0" applyFont="1" applyFill="1" applyBorder="1" applyAlignment="1" applyProtection="1">
      <alignment/>
      <protection/>
    </xf>
    <xf numFmtId="175" fontId="4" fillId="0" borderId="19" xfId="0" applyNumberFormat="1" applyFont="1" applyFill="1" applyBorder="1" applyAlignment="1" applyProtection="1">
      <alignment/>
      <protection/>
    </xf>
    <xf numFmtId="0" fontId="4" fillId="0" borderId="33" xfId="0" applyFont="1" applyFill="1" applyBorder="1" applyAlignment="1" applyProtection="1">
      <alignment/>
      <protection/>
    </xf>
    <xf numFmtId="38" fontId="4" fillId="0" borderId="19" xfId="16" applyFont="1" applyFill="1" applyBorder="1" applyAlignment="1" applyProtection="1">
      <alignment/>
      <protection/>
    </xf>
    <xf numFmtId="0" fontId="4" fillId="0" borderId="38" xfId="0" applyFont="1" applyFill="1" applyBorder="1" applyAlignment="1" applyProtection="1">
      <alignment horizontal="center"/>
      <protection/>
    </xf>
    <xf numFmtId="0" fontId="4" fillId="0" borderId="16" xfId="0" applyFont="1" applyFill="1" applyBorder="1" applyAlignment="1" applyProtection="1">
      <alignment horizontal="centerContinuous"/>
      <protection/>
    </xf>
    <xf numFmtId="0" fontId="8" fillId="0" borderId="4" xfId="0" applyFont="1" applyFill="1" applyBorder="1" applyAlignment="1" applyProtection="1">
      <alignment horizontal="centerContinuous" vertical="top"/>
      <protection/>
    </xf>
    <xf numFmtId="3" fontId="4" fillId="0" borderId="4" xfId="0" applyNumberFormat="1" applyFont="1" applyFill="1" applyBorder="1" applyAlignment="1" applyProtection="1">
      <alignment/>
      <protection/>
    </xf>
    <xf numFmtId="3" fontId="12" fillId="0" borderId="4" xfId="0" applyNumberFormat="1" applyFont="1" applyFill="1" applyBorder="1" applyAlignment="1" applyProtection="1">
      <alignment/>
      <protection/>
    </xf>
    <xf numFmtId="0" fontId="22" fillId="0" borderId="22" xfId="0" applyFont="1" applyFill="1" applyBorder="1" applyAlignment="1" applyProtection="1">
      <alignment horizontal="centerContinuous" vertical="center"/>
      <protection/>
    </xf>
    <xf numFmtId="0" fontId="4" fillId="0" borderId="22" xfId="0" applyFont="1" applyFill="1" applyBorder="1" applyAlignment="1" applyProtection="1">
      <alignment horizontal="centerContinuous" vertical="center"/>
      <protection/>
    </xf>
    <xf numFmtId="0" fontId="4" fillId="0" borderId="23" xfId="0" applyFont="1" applyFill="1" applyBorder="1" applyAlignment="1" applyProtection="1">
      <alignment vertical="center"/>
      <protection/>
    </xf>
    <xf numFmtId="0" fontId="27" fillId="0" borderId="0" xfId="0" applyFont="1" applyFill="1" applyAlignment="1" applyProtection="1">
      <alignment/>
      <protection/>
    </xf>
    <xf numFmtId="0" fontId="12" fillId="2" borderId="0" xfId="0" applyFont="1" applyFill="1" applyAlignment="1" applyProtection="1">
      <alignment/>
      <protection locked="0"/>
    </xf>
    <xf numFmtId="0" fontId="8" fillId="0" borderId="0" xfId="0" applyFont="1" applyFill="1" applyAlignment="1" applyProtection="1">
      <alignment horizontal="left"/>
      <protection/>
    </xf>
    <xf numFmtId="0" fontId="12" fillId="0" borderId="1" xfId="0" applyFont="1" applyFill="1" applyBorder="1" applyAlignment="1" applyProtection="1">
      <alignment horizontal="center"/>
      <protection/>
    </xf>
    <xf numFmtId="0" fontId="8" fillId="0" borderId="0" xfId="0" applyFont="1" applyFill="1" applyAlignment="1" applyProtection="1">
      <alignment horizontal="center"/>
      <protection/>
    </xf>
    <xf numFmtId="0" fontId="8" fillId="0" borderId="0" xfId="0" applyFont="1" applyAlignment="1">
      <alignment/>
    </xf>
    <xf numFmtId="0" fontId="28" fillId="0" borderId="2" xfId="0" applyFont="1" applyFill="1" applyBorder="1" applyAlignment="1" applyProtection="1">
      <alignment/>
      <protection/>
    </xf>
    <xf numFmtId="0" fontId="12" fillId="0" borderId="0" xfId="0" applyFont="1" applyFill="1" applyAlignment="1" applyProtection="1">
      <alignment/>
      <protection/>
    </xf>
    <xf numFmtId="0" fontId="12" fillId="0" borderId="0" xfId="0" applyFont="1" applyAlignment="1">
      <alignment/>
    </xf>
    <xf numFmtId="0" fontId="29" fillId="0" borderId="2" xfId="0" applyFont="1" applyFill="1" applyBorder="1" applyAlignment="1" applyProtection="1">
      <alignment/>
      <protection/>
    </xf>
    <xf numFmtId="0" fontId="8" fillId="0" borderId="0" xfId="0" applyFont="1" applyFill="1" applyBorder="1" applyAlignment="1" applyProtection="1">
      <alignment horizontal="center"/>
      <protection/>
    </xf>
    <xf numFmtId="0" fontId="12" fillId="2" borderId="2" xfId="0" applyFont="1" applyFill="1" applyBorder="1" applyAlignment="1" applyProtection="1">
      <alignment/>
      <protection locked="0"/>
    </xf>
    <xf numFmtId="165" fontId="12" fillId="2" borderId="2" xfId="0" applyNumberFormat="1" applyFont="1" applyFill="1" applyBorder="1" applyAlignment="1" applyProtection="1">
      <alignment horizontal="center"/>
      <protection locked="0"/>
    </xf>
    <xf numFmtId="0" fontId="12" fillId="2" borderId="2" xfId="0" applyFont="1" applyFill="1" applyBorder="1" applyAlignment="1" applyProtection="1">
      <alignment horizontal="center"/>
      <protection locked="0"/>
    </xf>
    <xf numFmtId="175" fontId="12" fillId="2" borderId="2" xfId="16" applyNumberFormat="1" applyFont="1" applyFill="1" applyBorder="1" applyAlignment="1" applyProtection="1">
      <alignment horizontal="center"/>
      <protection locked="0"/>
    </xf>
    <xf numFmtId="38" fontId="12" fillId="0" borderId="13" xfId="16" applyFont="1" applyFill="1" applyBorder="1" applyAlignment="1" applyProtection="1">
      <alignment/>
      <protection/>
    </xf>
    <xf numFmtId="0" fontId="12" fillId="2" borderId="9" xfId="0" applyFont="1" applyFill="1" applyBorder="1" applyAlignment="1" applyProtection="1">
      <alignment/>
      <protection locked="0"/>
    </xf>
    <xf numFmtId="165" fontId="12" fillId="2" borderId="9" xfId="0" applyNumberFormat="1" applyFont="1" applyFill="1" applyBorder="1" applyAlignment="1" applyProtection="1">
      <alignment horizontal="center"/>
      <protection locked="0"/>
    </xf>
    <xf numFmtId="175" fontId="12" fillId="2" borderId="9" xfId="16" applyNumberFormat="1" applyFont="1" applyFill="1" applyBorder="1" applyAlignment="1" applyProtection="1">
      <alignment horizontal="center"/>
      <protection locked="0"/>
    </xf>
    <xf numFmtId="0" fontId="5" fillId="0" borderId="0" xfId="0" applyFont="1" applyFill="1" applyAlignment="1" applyProtection="1">
      <alignment horizontal="center"/>
      <protection/>
    </xf>
    <xf numFmtId="0" fontId="9" fillId="0" borderId="21" xfId="0" applyFont="1" applyFill="1" applyBorder="1" applyAlignment="1" applyProtection="1">
      <alignment horizontal="centerContinuous" vertical="center"/>
      <protection/>
    </xf>
    <xf numFmtId="0" fontId="9" fillId="0" borderId="39" xfId="0" applyFont="1" applyFill="1" applyBorder="1" applyAlignment="1" applyProtection="1">
      <alignment horizontal="centerContinuous" vertical="center"/>
      <protection/>
    </xf>
    <xf numFmtId="0" fontId="9" fillId="0" borderId="40" xfId="0" applyFont="1" applyFill="1" applyBorder="1" applyAlignment="1" applyProtection="1">
      <alignment horizontal="centerContinuous" wrapText="1"/>
      <protection/>
    </xf>
    <xf numFmtId="0" fontId="9" fillId="0" borderId="41" xfId="0" applyFont="1" applyFill="1" applyBorder="1" applyAlignment="1" applyProtection="1">
      <alignment horizontal="centerContinuous" wrapText="1"/>
      <protection/>
    </xf>
    <xf numFmtId="0" fontId="9" fillId="0" borderId="3" xfId="0" applyFont="1" applyFill="1" applyBorder="1" applyAlignment="1" applyProtection="1">
      <alignment horizontal="centerContinuous" wrapText="1"/>
      <protection/>
    </xf>
    <xf numFmtId="0" fontId="22" fillId="0" borderId="9" xfId="0" applyFont="1" applyFill="1" applyBorder="1" applyAlignment="1" applyProtection="1">
      <alignment/>
      <protection/>
    </xf>
    <xf numFmtId="0" fontId="30" fillId="0" borderId="11" xfId="0" applyFont="1" applyFill="1" applyBorder="1" applyAlignment="1" applyProtection="1">
      <alignment horizontal="center"/>
      <protection/>
    </xf>
    <xf numFmtId="0" fontId="4" fillId="0" borderId="9" xfId="0" applyFont="1" applyFill="1" applyBorder="1" applyAlignment="1" applyProtection="1">
      <alignment horizontal="right"/>
      <protection/>
    </xf>
    <xf numFmtId="3" fontId="4" fillId="0" borderId="14" xfId="0" applyNumberFormat="1" applyFont="1" applyFill="1" applyBorder="1" applyAlignment="1" applyProtection="1">
      <alignment horizontal="centerContinuous"/>
      <protection/>
    </xf>
    <xf numFmtId="3" fontId="4" fillId="0" borderId="9" xfId="0" applyNumberFormat="1" applyFont="1" applyFill="1" applyBorder="1" applyAlignment="1" applyProtection="1">
      <alignment horizontal="right"/>
      <protection/>
    </xf>
    <xf numFmtId="38" fontId="5" fillId="0" borderId="14" xfId="16" applyFont="1" applyFill="1" applyBorder="1" applyAlignment="1" applyProtection="1">
      <alignment horizontal="centerContinuous"/>
      <protection/>
    </xf>
    <xf numFmtId="38" fontId="5" fillId="0" borderId="1" xfId="16" applyFont="1" applyFill="1" applyBorder="1" applyAlignment="1" applyProtection="1">
      <alignment horizontal="centerContinuous"/>
      <protection/>
    </xf>
    <xf numFmtId="0" fontId="5" fillId="0" borderId="15" xfId="0" applyFont="1" applyFill="1" applyBorder="1" applyAlignment="1" applyProtection="1">
      <alignment horizontal="centerContinuous"/>
      <protection/>
    </xf>
    <xf numFmtId="0" fontId="4" fillId="0" borderId="16" xfId="0" applyFont="1" applyFill="1" applyBorder="1" applyAlignment="1" applyProtection="1">
      <alignment horizontal="right"/>
      <protection/>
    </xf>
    <xf numFmtId="0" fontId="5" fillId="0" borderId="0" xfId="0" applyFont="1" applyAlignment="1">
      <alignment horizontal="centerContinuous"/>
    </xf>
    <xf numFmtId="0" fontId="4" fillId="0" borderId="42" xfId="0" applyFont="1" applyFill="1" applyBorder="1" applyAlignment="1" applyProtection="1">
      <alignment horizontal="centerContinuous"/>
      <protection/>
    </xf>
    <xf numFmtId="3" fontId="12" fillId="0" borderId="24" xfId="0" applyNumberFormat="1" applyFont="1" applyFill="1" applyBorder="1" applyAlignment="1" applyProtection="1">
      <alignment horizontal="centerContinuous"/>
      <protection/>
    </xf>
    <xf numFmtId="0" fontId="5" fillId="0" borderId="0" xfId="0" applyFont="1" applyFill="1" applyBorder="1" applyAlignment="1" applyProtection="1">
      <alignment horizontal="centerContinuous"/>
      <protection/>
    </xf>
    <xf numFmtId="0" fontId="5" fillId="0" borderId="18" xfId="0" applyFont="1" applyFill="1" applyBorder="1" applyAlignment="1" applyProtection="1">
      <alignment/>
      <protection/>
    </xf>
    <xf numFmtId="0" fontId="30" fillId="0" borderId="11" xfId="21" applyFont="1" applyFill="1" applyBorder="1" applyAlignment="1" applyProtection="1">
      <alignment horizontal="right"/>
      <protection/>
    </xf>
    <xf numFmtId="3" fontId="5" fillId="0" borderId="9" xfId="0" applyNumberFormat="1" applyFont="1" applyFill="1" applyBorder="1" applyAlignment="1" applyProtection="1">
      <alignment horizontal="right"/>
      <protection/>
    </xf>
    <xf numFmtId="3" fontId="5" fillId="0" borderId="14" xfId="0" applyNumberFormat="1" applyFont="1" applyFill="1" applyBorder="1" applyAlignment="1" applyProtection="1">
      <alignment horizontal="centerContinuous"/>
      <protection/>
    </xf>
    <xf numFmtId="0" fontId="30" fillId="0" borderId="1" xfId="21" applyFont="1" applyFill="1" applyBorder="1" applyAlignment="1" applyProtection="1">
      <alignment horizontal="center"/>
      <protection/>
    </xf>
    <xf numFmtId="0" fontId="31" fillId="0" borderId="9" xfId="0" applyFont="1" applyFill="1" applyBorder="1" applyAlignment="1" applyProtection="1">
      <alignment horizontal="center"/>
      <protection/>
    </xf>
    <xf numFmtId="0" fontId="30" fillId="0" borderId="9" xfId="0" applyFont="1" applyFill="1" applyBorder="1" applyAlignment="1" applyProtection="1">
      <alignment horizontal="center"/>
      <protection/>
    </xf>
    <xf numFmtId="3" fontId="5" fillId="0" borderId="1" xfId="0" applyNumberFormat="1" applyFont="1" applyFill="1" applyBorder="1" applyAlignment="1" applyProtection="1">
      <alignment horizontal="centerContinuous"/>
      <protection/>
    </xf>
    <xf numFmtId="38" fontId="5" fillId="0" borderId="15" xfId="16" applyFont="1" applyFill="1" applyBorder="1" applyAlignment="1" applyProtection="1">
      <alignment horizontal="centerContinuous"/>
      <protection/>
    </xf>
    <xf numFmtId="165" fontId="5" fillId="0" borderId="14" xfId="16" applyNumberFormat="1" applyFont="1" applyFill="1" applyBorder="1" applyAlignment="1" applyProtection="1">
      <alignment horizontal="centerContinuous"/>
      <protection/>
    </xf>
    <xf numFmtId="165" fontId="5" fillId="0" borderId="1" xfId="16" applyNumberFormat="1" applyFont="1" applyFill="1" applyBorder="1" applyAlignment="1" applyProtection="1">
      <alignment horizontal="centerContinuous"/>
      <protection/>
    </xf>
    <xf numFmtId="165" fontId="5" fillId="0" borderId="15" xfId="0" applyNumberFormat="1" applyFont="1" applyFill="1" applyBorder="1" applyAlignment="1" applyProtection="1">
      <alignment horizontal="centerContinuous"/>
      <protection/>
    </xf>
    <xf numFmtId="0" fontId="11" fillId="0" borderId="2" xfId="0" applyFont="1" applyFill="1" applyBorder="1" applyAlignment="1" applyProtection="1">
      <alignment horizontal="center" vertical="top"/>
      <protection/>
    </xf>
    <xf numFmtId="0" fontId="5" fillId="0" borderId="18" xfId="0" applyFont="1" applyFill="1" applyBorder="1" applyAlignment="1" applyProtection="1">
      <alignment horizontal="centerContinuous"/>
      <protection/>
    </xf>
    <xf numFmtId="0" fontId="11" fillId="0" borderId="9" xfId="0" applyFont="1" applyFill="1" applyBorder="1" applyAlignment="1" applyProtection="1">
      <alignment horizontal="center" vertical="top"/>
      <protection/>
    </xf>
    <xf numFmtId="38" fontId="5" fillId="0" borderId="11" xfId="16" applyFont="1" applyFill="1" applyBorder="1" applyAlignment="1" applyProtection="1">
      <alignment/>
      <protection/>
    </xf>
    <xf numFmtId="175" fontId="5" fillId="0" borderId="9" xfId="0" applyNumberFormat="1" applyFont="1" applyFill="1" applyBorder="1" applyAlignment="1" applyProtection="1">
      <alignment horizontal="center"/>
      <protection/>
    </xf>
    <xf numFmtId="38" fontId="5" fillId="0" borderId="9" xfId="16" applyFont="1" applyFill="1" applyBorder="1" applyAlignment="1" applyProtection="1">
      <alignment/>
      <protection/>
    </xf>
    <xf numFmtId="0" fontId="5" fillId="0" borderId="9" xfId="0" applyFont="1" applyFill="1" applyBorder="1" applyAlignment="1" applyProtection="1">
      <alignment horizontal="centerContinuous"/>
      <protection/>
    </xf>
    <xf numFmtId="0" fontId="5" fillId="0" borderId="14" xfId="0" applyFont="1" applyFill="1" applyBorder="1" applyAlignment="1" applyProtection="1">
      <alignment horizontal="centerContinuous"/>
      <protection/>
    </xf>
    <xf numFmtId="38" fontId="5" fillId="0" borderId="1" xfId="16" applyFont="1" applyFill="1" applyBorder="1" applyAlignment="1" applyProtection="1">
      <alignment/>
      <protection/>
    </xf>
    <xf numFmtId="0" fontId="5" fillId="0" borderId="11" xfId="0" applyFont="1" applyFill="1" applyBorder="1" applyAlignment="1" applyProtection="1">
      <alignment horizontal="centerContinuous"/>
      <protection/>
    </xf>
    <xf numFmtId="0" fontId="32" fillId="0" borderId="9" xfId="0" applyFont="1" applyFill="1" applyBorder="1" applyAlignment="1" applyProtection="1">
      <alignment horizontal="centerContinuous"/>
      <protection/>
    </xf>
    <xf numFmtId="38" fontId="5" fillId="0" borderId="0" xfId="16" applyFont="1" applyFill="1" applyBorder="1" applyAlignment="1" applyProtection="1">
      <alignment horizontal="centerContinuous"/>
      <protection/>
    </xf>
    <xf numFmtId="0" fontId="4" fillId="0" borderId="14" xfId="0" applyFont="1" applyFill="1" applyBorder="1" applyAlignment="1" applyProtection="1">
      <alignment horizontal="centerContinuous"/>
      <protection/>
    </xf>
    <xf numFmtId="0" fontId="5" fillId="0" borderId="11" xfId="0" applyFont="1" applyFill="1" applyBorder="1" applyAlignment="1" applyProtection="1">
      <alignment/>
      <protection/>
    </xf>
    <xf numFmtId="0" fontId="5" fillId="0" borderId="1" xfId="0" applyFont="1" applyFill="1" applyBorder="1" applyAlignment="1" applyProtection="1">
      <alignment/>
      <protection/>
    </xf>
    <xf numFmtId="38" fontId="5" fillId="0" borderId="33" xfId="16" applyFont="1" applyFill="1" applyBorder="1" applyAlignment="1" applyProtection="1">
      <alignment horizontal="centerContinuous"/>
      <protection/>
    </xf>
    <xf numFmtId="38" fontId="5" fillId="0" borderId="3" xfId="16" applyFont="1" applyFill="1" applyBorder="1" applyAlignment="1" applyProtection="1">
      <alignment horizontal="centerContinuous"/>
      <protection/>
    </xf>
    <xf numFmtId="38" fontId="5" fillId="0" borderId="19" xfId="16" applyFont="1" applyFill="1" applyBorder="1" applyAlignment="1" applyProtection="1">
      <alignment horizontal="centerContinuous"/>
      <protection/>
    </xf>
    <xf numFmtId="0" fontId="5" fillId="0" borderId="3" xfId="0" applyFont="1" applyFill="1" applyBorder="1" applyAlignment="1" applyProtection="1">
      <alignment horizontal="centerContinuous"/>
      <protection/>
    </xf>
    <xf numFmtId="0" fontId="5" fillId="0" borderId="19" xfId="0" applyFont="1" applyFill="1" applyBorder="1" applyAlignment="1" applyProtection="1">
      <alignment horizontal="centerContinuous"/>
      <protection/>
    </xf>
    <xf numFmtId="3" fontId="4" fillId="0" borderId="15" xfId="0" applyNumberFormat="1" applyFont="1" applyFill="1" applyBorder="1" applyAlignment="1" applyProtection="1">
      <alignment horizontal="center"/>
      <protection/>
    </xf>
    <xf numFmtId="0" fontId="4" fillId="0" borderId="20" xfId="0" applyFont="1" applyFill="1" applyBorder="1" applyAlignment="1" applyProtection="1">
      <alignment/>
      <protection/>
    </xf>
    <xf numFmtId="0" fontId="4" fillId="0" borderId="15" xfId="0" applyFont="1" applyFill="1" applyBorder="1" applyAlignment="1" applyProtection="1">
      <alignment/>
      <protection/>
    </xf>
    <xf numFmtId="0" fontId="11" fillId="0" borderId="13"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175" fontId="12" fillId="0" borderId="20" xfId="0" applyNumberFormat="1" applyFont="1" applyFill="1" applyBorder="1" applyAlignment="1" applyProtection="1">
      <alignment horizontal="center"/>
      <protection/>
    </xf>
    <xf numFmtId="0" fontId="10" fillId="0" borderId="9" xfId="0" applyFont="1" applyFill="1" applyBorder="1" applyAlignment="1" applyProtection="1">
      <alignment horizontal="centerContinuous"/>
      <protection/>
    </xf>
    <xf numFmtId="0" fontId="12" fillId="0" borderId="11" xfId="0" applyFont="1" applyFill="1" applyBorder="1" applyAlignment="1" applyProtection="1">
      <alignment/>
      <protection/>
    </xf>
    <xf numFmtId="0" fontId="12" fillId="0" borderId="1" xfId="0" applyFont="1" applyFill="1" applyBorder="1" applyAlignment="1" applyProtection="1">
      <alignment/>
      <protection/>
    </xf>
    <xf numFmtId="38" fontId="12" fillId="0" borderId="33" xfId="16" applyFont="1" applyFill="1" applyBorder="1" applyAlignment="1" applyProtection="1">
      <alignment horizontal="centerContinuous"/>
      <protection/>
    </xf>
    <xf numFmtId="0" fontId="17" fillId="0" borderId="2" xfId="0" applyFont="1" applyFill="1" applyBorder="1" applyAlignment="1" applyProtection="1">
      <alignment horizontal="centerContinuous"/>
      <protection/>
    </xf>
    <xf numFmtId="38" fontId="8" fillId="0" borderId="0" xfId="16" applyFont="1" applyFill="1" applyBorder="1" applyAlignment="1" applyProtection="1">
      <alignment horizontal="centerContinuous"/>
      <protection/>
    </xf>
    <xf numFmtId="38" fontId="4" fillId="0" borderId="0" xfId="16" applyFont="1" applyFill="1" applyBorder="1" applyAlignment="1" applyProtection="1">
      <alignment horizontal="centerContinuous"/>
      <protection/>
    </xf>
    <xf numFmtId="0" fontId="18" fillId="0" borderId="2" xfId="0" applyFont="1" applyFill="1" applyBorder="1" applyAlignment="1" applyProtection="1">
      <alignment horizontal="centerContinuous"/>
      <protection/>
    </xf>
    <xf numFmtId="0" fontId="17" fillId="0" borderId="43" xfId="0" applyFont="1" applyFill="1" applyBorder="1" applyAlignment="1" applyProtection="1">
      <alignment horizontal="centerContinuous"/>
      <protection/>
    </xf>
    <xf numFmtId="0" fontId="4" fillId="0" borderId="44" xfId="0" applyFont="1" applyFill="1" applyBorder="1" applyAlignment="1" applyProtection="1">
      <alignment horizontal="centerContinuous"/>
      <protection/>
    </xf>
    <xf numFmtId="0" fontId="4" fillId="0" borderId="45" xfId="0" applyFont="1" applyFill="1" applyBorder="1" applyAlignment="1" applyProtection="1">
      <alignment horizontal="centerContinuous"/>
      <protection/>
    </xf>
    <xf numFmtId="0" fontId="18" fillId="0" borderId="9" xfId="0" applyFont="1" applyFill="1" applyBorder="1" applyAlignment="1" applyProtection="1">
      <alignment horizontal="centerContinuous" vertical="top"/>
      <protection/>
    </xf>
    <xf numFmtId="0" fontId="4" fillId="0" borderId="16" xfId="0" applyFont="1" applyFill="1" applyBorder="1" applyAlignment="1" applyProtection="1">
      <alignment horizontal="center"/>
      <protection/>
    </xf>
    <xf numFmtId="38" fontId="12" fillId="2" borderId="2" xfId="16" applyFont="1" applyFill="1" applyBorder="1" applyAlignment="1" applyProtection="1">
      <alignment/>
      <protection locked="0"/>
    </xf>
    <xf numFmtId="0" fontId="4" fillId="4" borderId="13" xfId="16" applyNumberFormat="1" applyFont="1" applyFill="1" applyBorder="1" applyAlignment="1" applyProtection="1">
      <alignment horizontal="center"/>
      <protection/>
    </xf>
    <xf numFmtId="0" fontId="4" fillId="4" borderId="2" xfId="16" applyNumberFormat="1" applyFont="1" applyFill="1" applyBorder="1" applyAlignment="1" applyProtection="1">
      <alignment horizontal="center"/>
      <protection/>
    </xf>
    <xf numFmtId="3" fontId="4" fillId="0" borderId="13" xfId="0" applyNumberFormat="1" applyFont="1" applyFill="1" applyBorder="1" applyAlignment="1" applyProtection="1">
      <alignment horizontal="center"/>
      <protection/>
    </xf>
    <xf numFmtId="0" fontId="4" fillId="0" borderId="9" xfId="0" applyFont="1" applyFill="1" applyBorder="1" applyAlignment="1" applyProtection="1">
      <alignment vertical="top"/>
      <protection/>
    </xf>
    <xf numFmtId="0" fontId="4" fillId="0" borderId="9" xfId="0" applyFont="1" applyFill="1" applyBorder="1" applyAlignment="1" applyProtection="1">
      <alignment horizontal="center" vertical="top"/>
      <protection/>
    </xf>
    <xf numFmtId="0" fontId="4" fillId="0" borderId="11" xfId="0" applyFont="1" applyFill="1" applyBorder="1" applyAlignment="1" applyProtection="1">
      <alignment horizontal="center" vertical="top"/>
      <protection/>
    </xf>
    <xf numFmtId="0" fontId="4" fillId="0" borderId="10" xfId="0" applyFont="1" applyFill="1" applyBorder="1" applyAlignment="1" applyProtection="1">
      <alignment horizontal="center" vertical="top"/>
      <protection/>
    </xf>
    <xf numFmtId="0" fontId="4" fillId="0" borderId="1" xfId="0" applyFont="1" applyFill="1" applyBorder="1" applyAlignment="1" applyProtection="1">
      <alignment horizontal="center" vertical="top"/>
      <protection/>
    </xf>
    <xf numFmtId="0" fontId="4" fillId="0" borderId="9" xfId="0" applyFont="1" applyFill="1" applyBorder="1" applyAlignment="1" applyProtection="1">
      <alignment horizontal="centerContinuous" vertical="top"/>
      <protection/>
    </xf>
    <xf numFmtId="0" fontId="4" fillId="0" borderId="1" xfId="0" applyFont="1" applyFill="1" applyBorder="1" applyAlignment="1" applyProtection="1">
      <alignment horizontal="centerContinuous" vertical="top"/>
      <protection/>
    </xf>
    <xf numFmtId="0" fontId="4" fillId="0" borderId="15" xfId="0" applyFont="1" applyFill="1" applyBorder="1" applyAlignment="1" applyProtection="1">
      <alignment horizontal="centerContinuous" vertical="top"/>
      <protection/>
    </xf>
    <xf numFmtId="0" fontId="4" fillId="0" borderId="4" xfId="0" applyFont="1" applyFill="1" applyBorder="1" applyAlignment="1" applyProtection="1">
      <alignment vertical="top"/>
      <protection/>
    </xf>
    <xf numFmtId="0" fontId="4" fillId="0" borderId="4" xfId="0" applyFont="1" applyFill="1" applyBorder="1" applyAlignment="1" applyProtection="1">
      <alignment horizontal="center" vertical="top"/>
      <protection/>
    </xf>
    <xf numFmtId="0" fontId="4" fillId="0" borderId="5" xfId="0" applyFont="1" applyFill="1" applyBorder="1" applyAlignment="1" applyProtection="1">
      <alignment horizontal="center" vertical="top"/>
      <protection/>
    </xf>
    <xf numFmtId="0" fontId="4" fillId="0" borderId="12" xfId="0" applyFont="1" applyFill="1" applyBorder="1" applyAlignment="1" applyProtection="1">
      <alignment horizontal="center" vertical="top"/>
      <protection/>
    </xf>
    <xf numFmtId="0" fontId="4" fillId="0" borderId="3" xfId="0" applyFont="1" applyFill="1" applyBorder="1" applyAlignment="1" applyProtection="1">
      <alignment horizontal="center" vertical="top"/>
      <protection/>
    </xf>
    <xf numFmtId="0" fontId="4" fillId="0" borderId="4" xfId="0" applyFont="1" applyFill="1" applyBorder="1" applyAlignment="1" applyProtection="1">
      <alignment horizontal="centerContinuous" vertical="top"/>
      <protection/>
    </xf>
    <xf numFmtId="0" fontId="4" fillId="0" borderId="3" xfId="0" applyFont="1" applyFill="1" applyBorder="1" applyAlignment="1" applyProtection="1">
      <alignment horizontal="centerContinuous" vertical="top"/>
      <protection/>
    </xf>
    <xf numFmtId="0" fontId="4" fillId="0" borderId="19" xfId="0" applyFont="1" applyFill="1" applyBorder="1" applyAlignment="1" applyProtection="1">
      <alignment horizontal="centerContinuous" vertical="top"/>
      <protection/>
    </xf>
    <xf numFmtId="38" fontId="8" fillId="0" borderId="0" xfId="16" applyFont="1" applyFill="1" applyBorder="1" applyAlignment="1" applyProtection="1">
      <alignment/>
      <protection/>
    </xf>
    <xf numFmtId="3" fontId="8" fillId="0" borderId="0" xfId="0" applyNumberFormat="1" applyFont="1" applyFill="1" applyBorder="1" applyAlignment="1" applyProtection="1">
      <alignment horizontal="centerContinuous"/>
      <protection/>
    </xf>
    <xf numFmtId="0" fontId="22" fillId="0" borderId="21" xfId="23" applyFont="1" applyFill="1" applyBorder="1" applyAlignment="1" applyProtection="1">
      <alignment horizontal="centerContinuous"/>
      <protection/>
    </xf>
    <xf numFmtId="0" fontId="22" fillId="0" borderId="22" xfId="23" applyFont="1" applyFill="1" applyBorder="1" applyAlignment="1" applyProtection="1">
      <alignment horizontal="centerContinuous"/>
      <protection/>
    </xf>
    <xf numFmtId="0" fontId="4" fillId="0" borderId="22" xfId="23" applyFont="1" applyFill="1" applyBorder="1" applyAlignment="1" applyProtection="1">
      <alignment horizontal="centerContinuous"/>
      <protection/>
    </xf>
    <xf numFmtId="0" fontId="4" fillId="0" borderId="22" xfId="23" applyNumberFormat="1" applyFont="1" applyFill="1" applyBorder="1" applyAlignment="1" applyProtection="1">
      <alignment horizontal="centerContinuous"/>
      <protection/>
    </xf>
    <xf numFmtId="3" fontId="4" fillId="0" borderId="22" xfId="23" applyNumberFormat="1" applyFont="1" applyFill="1" applyBorder="1" applyAlignment="1" applyProtection="1">
      <alignment horizontal="centerContinuous"/>
      <protection/>
    </xf>
    <xf numFmtId="3" fontId="4" fillId="0" borderId="23" xfId="23" applyNumberFormat="1" applyFont="1" applyFill="1" applyBorder="1" applyAlignment="1" applyProtection="1">
      <alignment horizontal="centerContinuous"/>
      <protection/>
    </xf>
    <xf numFmtId="0" fontId="4" fillId="0" borderId="0" xfId="23" applyFont="1" applyFill="1" applyProtection="1">
      <alignment/>
      <protection/>
    </xf>
    <xf numFmtId="0" fontId="10" fillId="0" borderId="2" xfId="23" applyFont="1" applyFill="1" applyBorder="1" applyAlignment="1" applyProtection="1">
      <alignment vertical="top"/>
      <protection/>
    </xf>
    <xf numFmtId="0" fontId="10" fillId="0" borderId="0" xfId="23" applyFont="1" applyFill="1" applyBorder="1" applyAlignment="1" applyProtection="1">
      <alignment vertical="top"/>
      <protection/>
    </xf>
    <xf numFmtId="0" fontId="4" fillId="0" borderId="0" xfId="23" applyNumberFormat="1" applyFont="1" applyFill="1" applyAlignment="1" applyProtection="1">
      <alignment horizontal="right"/>
      <protection/>
    </xf>
    <xf numFmtId="3" fontId="10" fillId="0" borderId="0" xfId="23" applyNumberFormat="1" applyFont="1" applyFill="1" applyBorder="1" applyAlignment="1" applyProtection="1">
      <alignment horizontal="left" vertical="top"/>
      <protection/>
    </xf>
    <xf numFmtId="3" fontId="10" fillId="0" borderId="2" xfId="23" applyNumberFormat="1" applyFont="1" applyFill="1" applyBorder="1" applyAlignment="1" applyProtection="1">
      <alignment horizontal="left" vertical="top"/>
      <protection/>
    </xf>
    <xf numFmtId="3" fontId="10" fillId="0" borderId="0" xfId="23" applyNumberFormat="1" applyFont="1" applyFill="1" applyBorder="1" applyAlignment="1" applyProtection="1">
      <alignment vertical="top"/>
      <protection/>
    </xf>
    <xf numFmtId="3" fontId="4" fillId="0" borderId="0" xfId="23" applyNumberFormat="1" applyFont="1" applyFill="1" applyProtection="1">
      <alignment/>
      <protection/>
    </xf>
    <xf numFmtId="3" fontId="10" fillId="0" borderId="0" xfId="23" applyNumberFormat="1" applyFont="1" applyFill="1" applyBorder="1" applyAlignment="1" applyProtection="1">
      <alignment/>
      <protection/>
    </xf>
    <xf numFmtId="3" fontId="10" fillId="0" borderId="2" xfId="23" applyNumberFormat="1" applyFont="1" applyFill="1" applyBorder="1" applyProtection="1">
      <alignment/>
      <protection/>
    </xf>
    <xf numFmtId="3" fontId="4" fillId="0" borderId="18" xfId="23" applyNumberFormat="1" applyFont="1" applyFill="1" applyBorder="1" applyProtection="1">
      <alignment/>
      <protection/>
    </xf>
    <xf numFmtId="0" fontId="5" fillId="0" borderId="2" xfId="23" applyFont="1" applyFill="1" applyBorder="1" applyProtection="1">
      <alignment/>
      <protection/>
    </xf>
    <xf numFmtId="0" fontId="5" fillId="0" borderId="0" xfId="23" applyFont="1" applyFill="1" applyBorder="1" applyProtection="1">
      <alignment/>
      <protection/>
    </xf>
    <xf numFmtId="0" fontId="5" fillId="0" borderId="0" xfId="23" applyFont="1" applyFill="1" applyProtection="1">
      <alignment/>
      <protection/>
    </xf>
    <xf numFmtId="0" fontId="5" fillId="0" borderId="0" xfId="23" applyNumberFormat="1" applyFont="1" applyFill="1" applyAlignment="1" applyProtection="1">
      <alignment horizontal="right"/>
      <protection/>
    </xf>
    <xf numFmtId="3" fontId="5" fillId="0" borderId="0" xfId="23" applyNumberFormat="1" applyFont="1" applyFill="1" applyBorder="1" applyAlignment="1" applyProtection="1">
      <alignment horizontal="right"/>
      <protection/>
    </xf>
    <xf numFmtId="3" fontId="5" fillId="0" borderId="2" xfId="23" applyNumberFormat="1" applyFont="1" applyFill="1" applyBorder="1" applyProtection="1">
      <alignment/>
      <protection/>
    </xf>
    <xf numFmtId="3" fontId="5" fillId="0" borderId="0" xfId="23" applyNumberFormat="1" applyFont="1" applyFill="1" applyBorder="1" applyProtection="1">
      <alignment/>
      <protection/>
    </xf>
    <xf numFmtId="3" fontId="5" fillId="0" borderId="0" xfId="23" applyNumberFormat="1" applyFont="1" applyFill="1" applyBorder="1" applyAlignment="1" applyProtection="1">
      <alignment vertical="center"/>
      <protection/>
    </xf>
    <xf numFmtId="3" fontId="5" fillId="0" borderId="2" xfId="23" applyNumberFormat="1" applyFont="1" applyFill="1" applyBorder="1" applyAlignment="1" applyProtection="1">
      <alignment vertical="center"/>
      <protection/>
    </xf>
    <xf numFmtId="3" fontId="5" fillId="0" borderId="1" xfId="23" applyNumberFormat="1" applyFont="1" applyFill="1" applyBorder="1" applyAlignment="1" applyProtection="1">
      <alignment horizontal="center"/>
      <protection/>
    </xf>
    <xf numFmtId="3" fontId="5" fillId="0" borderId="0" xfId="23" applyNumberFormat="1" applyFont="1" applyFill="1" applyBorder="1" applyAlignment="1" applyProtection="1">
      <alignment horizontal="center"/>
      <protection/>
    </xf>
    <xf numFmtId="3" fontId="5" fillId="0" borderId="18" xfId="23" applyNumberFormat="1" applyFont="1" applyFill="1" applyBorder="1" applyProtection="1">
      <alignment/>
      <protection/>
    </xf>
    <xf numFmtId="0" fontId="4" fillId="0" borderId="9" xfId="23" applyFont="1" applyFill="1" applyBorder="1" applyProtection="1">
      <alignment/>
      <protection/>
    </xf>
    <xf numFmtId="0" fontId="4" fillId="0" borderId="1" xfId="23" applyFont="1" applyFill="1" applyBorder="1" applyProtection="1">
      <alignment/>
      <protection/>
    </xf>
    <xf numFmtId="0" fontId="4" fillId="0" borderId="1" xfId="23" applyNumberFormat="1" applyFont="1" applyFill="1" applyBorder="1" applyAlignment="1" applyProtection="1">
      <alignment horizontal="right"/>
      <protection/>
    </xf>
    <xf numFmtId="3" fontId="4" fillId="0" borderId="1" xfId="23" applyNumberFormat="1" applyFont="1" applyFill="1" applyBorder="1" applyAlignment="1" applyProtection="1">
      <alignment horizontal="right"/>
      <protection/>
    </xf>
    <xf numFmtId="3" fontId="4" fillId="0" borderId="9" xfId="23" applyNumberFormat="1" applyFont="1" applyFill="1" applyBorder="1" applyProtection="1">
      <alignment/>
      <protection/>
    </xf>
    <xf numFmtId="3" fontId="4" fillId="0" borderId="1" xfId="23" applyNumberFormat="1" applyFont="1" applyFill="1" applyBorder="1" applyProtection="1">
      <alignment/>
      <protection/>
    </xf>
    <xf numFmtId="3" fontId="4" fillId="0" borderId="1" xfId="23" applyNumberFormat="1" applyFont="1" applyFill="1" applyBorder="1" applyAlignment="1" applyProtection="1">
      <alignment/>
      <protection/>
    </xf>
    <xf numFmtId="3" fontId="4" fillId="0" borderId="15" xfId="23" applyNumberFormat="1" applyFont="1" applyFill="1" applyBorder="1" applyProtection="1">
      <alignment/>
      <protection/>
    </xf>
    <xf numFmtId="0" fontId="22" fillId="0" borderId="9" xfId="23" applyFont="1" applyFill="1" applyBorder="1" applyAlignment="1" applyProtection="1">
      <alignment horizontal="centerContinuous"/>
      <protection/>
    </xf>
    <xf numFmtId="0" fontId="4" fillId="0" borderId="1" xfId="23" applyFont="1" applyFill="1" applyBorder="1" applyAlignment="1" applyProtection="1">
      <alignment horizontal="centerContinuous" vertical="center"/>
      <protection/>
    </xf>
    <xf numFmtId="0" fontId="4" fillId="0" borderId="1" xfId="23" applyFont="1" applyFill="1" applyBorder="1" applyAlignment="1" applyProtection="1">
      <alignment horizontal="centerContinuous"/>
      <protection/>
    </xf>
    <xf numFmtId="0" fontId="4" fillId="0" borderId="1" xfId="23" applyNumberFormat="1" applyFont="1" applyFill="1" applyBorder="1" applyAlignment="1" applyProtection="1">
      <alignment horizontal="centerContinuous"/>
      <protection/>
    </xf>
    <xf numFmtId="3" fontId="4" fillId="0" borderId="1" xfId="23" applyNumberFormat="1" applyFont="1" applyFill="1" applyBorder="1" applyAlignment="1" applyProtection="1">
      <alignment horizontal="centerContinuous"/>
      <protection/>
    </xf>
    <xf numFmtId="3" fontId="4" fillId="0" borderId="15" xfId="23" applyNumberFormat="1" applyFont="1" applyFill="1" applyBorder="1" applyAlignment="1" applyProtection="1">
      <alignment horizontal="centerContinuous"/>
      <protection/>
    </xf>
    <xf numFmtId="0" fontId="4" fillId="0" borderId="2" xfId="23" applyFont="1" applyFill="1" applyBorder="1" applyAlignment="1" applyProtection="1">
      <alignment horizontal="left"/>
      <protection/>
    </xf>
    <xf numFmtId="0" fontId="4" fillId="0" borderId="0" xfId="23" applyNumberFormat="1" applyFont="1" applyFill="1" applyBorder="1" applyAlignment="1" applyProtection="1">
      <alignment horizontal="left"/>
      <protection/>
    </xf>
    <xf numFmtId="3" fontId="4" fillId="0" borderId="0" xfId="23" applyNumberFormat="1" applyFont="1" applyFill="1" applyBorder="1" applyAlignment="1" applyProtection="1">
      <alignment/>
      <protection/>
    </xf>
    <xf numFmtId="3" fontId="4" fillId="0" borderId="18" xfId="23" applyNumberFormat="1" applyFont="1" applyFill="1" applyBorder="1" applyAlignment="1" applyProtection="1">
      <alignment horizontal="left"/>
      <protection/>
    </xf>
    <xf numFmtId="0" fontId="4" fillId="0" borderId="0" xfId="23" applyNumberFormat="1" applyFont="1" applyFill="1" applyBorder="1" applyAlignment="1" applyProtection="1" quotePrefix="1">
      <alignment horizontal="left"/>
      <protection/>
    </xf>
    <xf numFmtId="3" fontId="18" fillId="0" borderId="0" xfId="23" applyNumberFormat="1" applyFont="1" applyFill="1" applyBorder="1" applyAlignment="1" applyProtection="1">
      <alignment horizontal="left"/>
      <protection/>
    </xf>
    <xf numFmtId="3" fontId="12" fillId="0" borderId="1" xfId="23" applyNumberFormat="1" applyFont="1" applyFill="1" applyBorder="1" applyAlignment="1" applyProtection="1">
      <alignment horizontal="centerContinuous"/>
      <protection/>
    </xf>
    <xf numFmtId="3" fontId="4" fillId="0" borderId="0" xfId="23" applyNumberFormat="1" applyFont="1" applyFill="1" applyBorder="1" applyAlignment="1" applyProtection="1">
      <alignment horizontal="center"/>
      <protection/>
    </xf>
    <xf numFmtId="3" fontId="4" fillId="0" borderId="18" xfId="23" applyNumberFormat="1" applyFont="1" applyFill="1" applyBorder="1" applyAlignment="1" applyProtection="1">
      <alignment/>
      <protection/>
    </xf>
    <xf numFmtId="0" fontId="9" fillId="0" borderId="2" xfId="23" applyFont="1" applyFill="1" applyBorder="1" applyAlignment="1" applyProtection="1">
      <alignment horizontal="left"/>
      <protection/>
    </xf>
    <xf numFmtId="0" fontId="9" fillId="0" borderId="0" xfId="23" applyFont="1" applyFill="1" applyBorder="1" applyAlignment="1" applyProtection="1">
      <alignment horizontal="left"/>
      <protection/>
    </xf>
    <xf numFmtId="3" fontId="9" fillId="0" borderId="0" xfId="23" applyNumberFormat="1" applyFont="1" applyFill="1" applyBorder="1" applyAlignment="1" applyProtection="1">
      <alignment horizontal="left"/>
      <protection/>
    </xf>
    <xf numFmtId="3" fontId="10" fillId="0" borderId="0" xfId="23" applyNumberFormat="1" applyFont="1" applyFill="1" applyBorder="1" applyAlignment="1" applyProtection="1">
      <alignment horizontal="centerContinuous" vertical="top"/>
      <protection/>
    </xf>
    <xf numFmtId="3" fontId="9" fillId="0" borderId="0" xfId="23" applyNumberFormat="1" applyFont="1" applyFill="1" applyBorder="1" applyAlignment="1" applyProtection="1">
      <alignment horizontal="centerContinuous"/>
      <protection/>
    </xf>
    <xf numFmtId="3" fontId="9" fillId="0" borderId="0" xfId="23" applyNumberFormat="1" applyFont="1" applyFill="1" applyBorder="1" applyAlignment="1" applyProtection="1">
      <alignment/>
      <protection/>
    </xf>
    <xf numFmtId="3" fontId="9" fillId="0" borderId="18" xfId="23" applyNumberFormat="1" applyFont="1" applyFill="1" applyBorder="1" applyAlignment="1" applyProtection="1">
      <alignment horizontal="left"/>
      <protection/>
    </xf>
    <xf numFmtId="3" fontId="9" fillId="0" borderId="0" xfId="23" applyNumberFormat="1" applyFont="1" applyFill="1" applyBorder="1" applyAlignment="1" applyProtection="1">
      <alignment horizontal="left" wrapText="1"/>
      <protection/>
    </xf>
    <xf numFmtId="1" fontId="4" fillId="0" borderId="0" xfId="23" applyNumberFormat="1" applyFont="1" applyFill="1" applyBorder="1" applyAlignment="1" applyProtection="1" quotePrefix="1">
      <alignment horizontal="left"/>
      <protection/>
    </xf>
    <xf numFmtId="3" fontId="4" fillId="0" borderId="0" xfId="23" applyNumberFormat="1" applyFont="1" applyFill="1" applyBorder="1" applyAlignment="1" applyProtection="1">
      <alignment horizontal="centerContinuous"/>
      <protection/>
    </xf>
    <xf numFmtId="3" fontId="14" fillId="0" borderId="0" xfId="23" applyNumberFormat="1" applyFont="1" applyFill="1" applyBorder="1" applyAlignment="1" applyProtection="1">
      <alignment horizontal="centerContinuous" vertical="top"/>
      <protection/>
    </xf>
    <xf numFmtId="3" fontId="14" fillId="0" borderId="0" xfId="23" applyNumberFormat="1" applyFont="1" applyFill="1" applyBorder="1" applyAlignment="1" applyProtection="1">
      <alignment horizontal="center" vertical="top"/>
      <protection/>
    </xf>
    <xf numFmtId="0" fontId="4" fillId="0" borderId="0" xfId="23" applyFont="1" applyFill="1" applyBorder="1" applyAlignment="1" applyProtection="1" quotePrefix="1">
      <alignment horizontal="left"/>
      <protection/>
    </xf>
    <xf numFmtId="0" fontId="4" fillId="0" borderId="0" xfId="23" applyFont="1" applyFill="1" applyBorder="1" applyAlignment="1" applyProtection="1">
      <alignment/>
      <protection/>
    </xf>
    <xf numFmtId="0" fontId="4" fillId="0" borderId="0" xfId="23" applyFont="1" applyFill="1" applyBorder="1" applyProtection="1">
      <alignment/>
      <protection/>
    </xf>
    <xf numFmtId="0" fontId="4" fillId="0" borderId="0" xfId="23" applyFont="1" applyFill="1" applyBorder="1" applyAlignment="1" applyProtection="1">
      <alignment horizontal="center"/>
      <protection/>
    </xf>
    <xf numFmtId="0" fontId="4" fillId="0" borderId="0" xfId="23" applyFont="1">
      <alignment/>
      <protection/>
    </xf>
    <xf numFmtId="2" fontId="4" fillId="0" borderId="0" xfId="23" applyNumberFormat="1" applyFont="1" applyFill="1" applyBorder="1" applyAlignment="1" applyProtection="1">
      <alignment horizontal="left"/>
      <protection/>
    </xf>
    <xf numFmtId="3" fontId="33" fillId="0" borderId="0" xfId="23" applyNumberFormat="1" applyFont="1" applyFill="1" applyBorder="1" applyAlignment="1" applyProtection="1">
      <alignment horizontal="right"/>
      <protection/>
    </xf>
    <xf numFmtId="2" fontId="14" fillId="0" borderId="0" xfId="23" applyNumberFormat="1" applyFont="1" applyFill="1" applyBorder="1" applyAlignment="1" applyProtection="1">
      <alignment horizontal="centerContinuous"/>
      <protection/>
    </xf>
    <xf numFmtId="1" fontId="4" fillId="0" borderId="0" xfId="23" applyNumberFormat="1" applyFont="1" applyFill="1" applyBorder="1" applyAlignment="1" applyProtection="1">
      <alignment/>
      <protection/>
    </xf>
    <xf numFmtId="2" fontId="12" fillId="0" borderId="1" xfId="23" applyNumberFormat="1" applyFont="1" applyFill="1" applyBorder="1" applyAlignment="1" applyProtection="1">
      <alignment horizontal="centerContinuous"/>
      <protection/>
    </xf>
    <xf numFmtId="3" fontId="10" fillId="0" borderId="0" xfId="23" applyNumberFormat="1" applyFont="1" applyFill="1" applyBorder="1" applyAlignment="1" applyProtection="1">
      <alignment horizontal="left"/>
      <protection/>
    </xf>
    <xf numFmtId="3" fontId="10" fillId="0" borderId="0" xfId="23" applyNumberFormat="1" applyFont="1" applyFill="1" applyBorder="1" applyAlignment="1" applyProtection="1">
      <alignment horizontal="centerContinuous"/>
      <protection/>
    </xf>
    <xf numFmtId="0" fontId="4" fillId="0" borderId="9" xfId="23" applyFont="1" applyFill="1" applyBorder="1" applyAlignment="1" applyProtection="1">
      <alignment horizontal="left"/>
      <protection/>
    </xf>
    <xf numFmtId="0" fontId="4" fillId="0" borderId="1" xfId="23" applyFont="1" applyFill="1" applyBorder="1" applyAlignment="1" applyProtection="1">
      <alignment horizontal="left"/>
      <protection/>
    </xf>
    <xf numFmtId="0" fontId="4" fillId="0" borderId="1" xfId="23" applyNumberFormat="1" applyFont="1" applyFill="1" applyBorder="1" applyAlignment="1" applyProtection="1">
      <alignment horizontal="left"/>
      <protection/>
    </xf>
    <xf numFmtId="3" fontId="4" fillId="0" borderId="1" xfId="23" applyNumberFormat="1" applyFont="1" applyFill="1" applyBorder="1" applyAlignment="1" applyProtection="1">
      <alignment horizontal="left"/>
      <protection/>
    </xf>
    <xf numFmtId="3" fontId="10" fillId="0" borderId="1" xfId="23" applyNumberFormat="1" applyFont="1" applyFill="1" applyBorder="1" applyAlignment="1" applyProtection="1">
      <alignment horizontal="left"/>
      <protection/>
    </xf>
    <xf numFmtId="3" fontId="10" fillId="0" borderId="1" xfId="23" applyNumberFormat="1" applyFont="1" applyFill="1" applyBorder="1" applyAlignment="1" applyProtection="1">
      <alignment horizontal="centerContinuous"/>
      <protection/>
    </xf>
    <xf numFmtId="3" fontId="4" fillId="0" borderId="15" xfId="23" applyNumberFormat="1" applyFont="1" applyFill="1" applyBorder="1" applyAlignment="1" applyProtection="1">
      <alignment horizontal="left"/>
      <protection/>
    </xf>
    <xf numFmtId="0" fontId="9" fillId="0" borderId="1" xfId="23" applyFont="1" applyFill="1" applyBorder="1" applyAlignment="1" applyProtection="1">
      <alignment horizontal="left"/>
      <protection/>
    </xf>
    <xf numFmtId="0" fontId="9" fillId="0" borderId="1" xfId="23" applyFont="1" applyFill="1" applyBorder="1" applyAlignment="1" applyProtection="1">
      <alignment horizontal="centerContinuous"/>
      <protection/>
    </xf>
    <xf numFmtId="3" fontId="12" fillId="0" borderId="1" xfId="0" applyNumberFormat="1" applyFont="1" applyBorder="1" applyAlignment="1">
      <alignment horizontal="centerContinuous"/>
    </xf>
    <xf numFmtId="3" fontId="33" fillId="0" borderId="0" xfId="23" applyNumberFormat="1" applyFont="1" applyFill="1" applyBorder="1" applyAlignment="1" applyProtection="1">
      <alignment horizontal="centerContinuous"/>
      <protection/>
    </xf>
    <xf numFmtId="169" fontId="12" fillId="0" borderId="1" xfId="23" applyNumberFormat="1" applyFont="1" applyFill="1" applyBorder="1" applyAlignment="1" applyProtection="1">
      <alignment horizontal="centerContinuous"/>
      <protection/>
    </xf>
    <xf numFmtId="1" fontId="4" fillId="0" borderId="1" xfId="23" applyNumberFormat="1" applyFont="1" applyFill="1" applyBorder="1" applyAlignment="1" applyProtection="1">
      <alignment horizontal="centerContinuous"/>
      <protection/>
    </xf>
    <xf numFmtId="3" fontId="10" fillId="0" borderId="1" xfId="23" applyNumberFormat="1" applyFont="1" applyFill="1" applyBorder="1" applyAlignment="1" applyProtection="1">
      <alignment horizontal="centerContinuous" vertical="top"/>
      <protection/>
    </xf>
    <xf numFmtId="0" fontId="19" fillId="0" borderId="2" xfId="23" applyFont="1" applyFill="1" applyBorder="1" applyAlignment="1" applyProtection="1">
      <alignment horizontal="centerContinuous"/>
      <protection/>
    </xf>
    <xf numFmtId="0" fontId="4" fillId="0" borderId="0" xfId="23" applyFont="1" applyFill="1" applyBorder="1" applyAlignment="1" applyProtection="1">
      <alignment horizontal="centerContinuous"/>
      <protection/>
    </xf>
    <xf numFmtId="0" fontId="4" fillId="0" borderId="0" xfId="23" applyNumberFormat="1" applyFont="1" applyFill="1" applyBorder="1" applyAlignment="1" applyProtection="1">
      <alignment horizontal="centerContinuous"/>
      <protection/>
    </xf>
    <xf numFmtId="3" fontId="4" fillId="0" borderId="18" xfId="23" applyNumberFormat="1" applyFont="1" applyFill="1" applyBorder="1" applyAlignment="1" applyProtection="1">
      <alignment horizontal="centerContinuous"/>
      <protection/>
    </xf>
    <xf numFmtId="0" fontId="10" fillId="0" borderId="9" xfId="23" applyFont="1" applyFill="1" applyBorder="1" applyAlignment="1" applyProtection="1">
      <alignment horizontal="left" vertical="top"/>
      <protection/>
    </xf>
    <xf numFmtId="0" fontId="10" fillId="0" borderId="1" xfId="23" applyFont="1" applyFill="1" applyBorder="1" applyAlignment="1" applyProtection="1">
      <alignment horizontal="left" vertical="top"/>
      <protection/>
    </xf>
    <xf numFmtId="0" fontId="10" fillId="0" borderId="0" xfId="23" applyFont="1" applyFill="1" applyBorder="1" applyAlignment="1" applyProtection="1">
      <alignment horizontal="left" vertical="top"/>
      <protection/>
    </xf>
    <xf numFmtId="3" fontId="4" fillId="0" borderId="0" xfId="23" applyNumberFormat="1" applyFont="1" applyFill="1" applyAlignment="1" applyProtection="1">
      <alignment horizontal="right"/>
      <protection/>
    </xf>
    <xf numFmtId="3" fontId="4" fillId="0" borderId="0" xfId="23" applyNumberFormat="1" applyFont="1" applyFill="1" applyAlignment="1" applyProtection="1">
      <alignment horizontal="centerContinuous"/>
      <protection/>
    </xf>
    <xf numFmtId="3" fontId="4" fillId="0" borderId="0" xfId="23" applyNumberFormat="1" applyFont="1" applyFill="1" applyAlignment="1" applyProtection="1">
      <alignment/>
      <protection/>
    </xf>
    <xf numFmtId="0" fontId="34" fillId="0" borderId="0" xfId="0" applyFont="1" applyFill="1" applyBorder="1" applyAlignment="1" applyProtection="1">
      <alignment horizontal="centerContinuous"/>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10" fillId="0" borderId="1" xfId="0" applyFont="1" applyFill="1" applyBorder="1" applyAlignment="1" applyProtection="1">
      <alignment vertical="top"/>
      <protection/>
    </xf>
    <xf numFmtId="0" fontId="22" fillId="0" borderId="9" xfId="0" applyFont="1" applyFill="1" applyBorder="1" applyAlignment="1" applyProtection="1">
      <alignment horizontal="centerContinuous" vertical="center"/>
      <protection/>
    </xf>
    <xf numFmtId="0" fontId="22" fillId="0" borderId="2" xfId="0" applyFont="1" applyFill="1" applyBorder="1" applyAlignment="1" applyProtection="1">
      <alignment horizontal="centerContinuous"/>
      <protection/>
    </xf>
    <xf numFmtId="0" fontId="4" fillId="0" borderId="2" xfId="0" applyFont="1" applyBorder="1" applyAlignment="1">
      <alignment/>
    </xf>
    <xf numFmtId="0" fontId="9" fillId="0" borderId="0" xfId="0" applyFont="1" applyFill="1" applyBorder="1" applyAlignment="1" applyProtection="1">
      <alignment vertical="center"/>
      <protection/>
    </xf>
    <xf numFmtId="38" fontId="12" fillId="0" borderId="1" xfId="16" applyFont="1" applyFill="1" applyBorder="1" applyAlignment="1" applyProtection="1">
      <alignment horizontal="center"/>
      <protection/>
    </xf>
    <xf numFmtId="0" fontId="10" fillId="0" borderId="0" xfId="0" applyFont="1" applyFill="1" applyBorder="1" applyAlignment="1" applyProtection="1">
      <alignment horizontal="centerContinuous" vertical="top"/>
      <protection/>
    </xf>
    <xf numFmtId="0" fontId="10" fillId="0" borderId="0" xfId="0" applyFont="1" applyFill="1" applyBorder="1" applyAlignment="1" applyProtection="1">
      <alignment horizontal="center" vertical="top"/>
      <protection/>
    </xf>
    <xf numFmtId="0" fontId="9" fillId="0" borderId="0" xfId="0" applyFont="1" applyFill="1" applyBorder="1" applyAlignment="1" applyProtection="1">
      <alignment horizontal="centerContinuous"/>
      <protection/>
    </xf>
    <xf numFmtId="165" fontId="12" fillId="0" borderId="1" xfId="0" applyNumberFormat="1" applyFont="1" applyFill="1" applyBorder="1" applyAlignment="1" applyProtection="1">
      <alignment horizontal="center"/>
      <protection/>
    </xf>
    <xf numFmtId="3" fontId="12" fillId="0" borderId="1" xfId="0" applyNumberFormat="1" applyFont="1" applyFill="1" applyBorder="1" applyAlignment="1" applyProtection="1">
      <alignment horizontal="center"/>
      <protection/>
    </xf>
    <xf numFmtId="0" fontId="10" fillId="0" borderId="1" xfId="0" applyFont="1" applyFill="1" applyBorder="1" applyAlignment="1" applyProtection="1">
      <alignment horizontal="center" vertical="top"/>
      <protection/>
    </xf>
    <xf numFmtId="0" fontId="10" fillId="0" borderId="1" xfId="0" applyFont="1" applyFill="1" applyBorder="1" applyAlignment="1" applyProtection="1">
      <alignment horizontal="centerContinuous" vertical="top"/>
      <protection/>
    </xf>
    <xf numFmtId="0" fontId="4" fillId="0" borderId="18" xfId="0" applyFont="1" applyFill="1" applyBorder="1" applyAlignment="1" applyProtection="1">
      <alignment/>
      <protection/>
    </xf>
    <xf numFmtId="3" fontId="12" fillId="2" borderId="1" xfId="23" applyNumberFormat="1" applyFont="1" applyFill="1" applyBorder="1" applyAlignment="1" applyProtection="1">
      <alignment horizontal="centerContinuous"/>
      <protection locked="0"/>
    </xf>
    <xf numFmtId="3" fontId="10" fillId="0" borderId="25" xfId="23" applyNumberFormat="1" applyFont="1" applyFill="1" applyBorder="1" applyAlignment="1" applyProtection="1">
      <alignment horizontal="centerContinuous" vertical="top"/>
      <protection/>
    </xf>
    <xf numFmtId="0" fontId="33" fillId="0" borderId="0" xfId="0" applyFont="1" applyFill="1" applyAlignment="1" applyProtection="1">
      <alignment/>
      <protection/>
    </xf>
    <xf numFmtId="2" fontId="35" fillId="0" borderId="0" xfId="0" applyNumberFormat="1" applyFont="1" applyFill="1" applyBorder="1" applyAlignment="1" applyProtection="1">
      <alignment horizontal="centerContinuous"/>
      <protection/>
    </xf>
    <xf numFmtId="0" fontId="22" fillId="0" borderId="21" xfId="0" applyFont="1" applyBorder="1" applyAlignment="1" applyProtection="1">
      <alignment horizontal="centerContinuous"/>
      <protection/>
    </xf>
    <xf numFmtId="0" fontId="4" fillId="0" borderId="22" xfId="0" applyFont="1" applyBorder="1" applyAlignment="1" applyProtection="1">
      <alignment horizontal="centerContinuous"/>
      <protection/>
    </xf>
    <xf numFmtId="0" fontId="4" fillId="0" borderId="46" xfId="0" applyFont="1" applyBorder="1" applyAlignment="1" applyProtection="1">
      <alignment horizontal="centerContinuous"/>
      <protection/>
    </xf>
    <xf numFmtId="0" fontId="19" fillId="0" borderId="2" xfId="0" applyFont="1" applyBorder="1" applyAlignment="1" applyProtection="1">
      <alignment horizontal="centerContinuous"/>
      <protection/>
    </xf>
    <xf numFmtId="0" fontId="4" fillId="0" borderId="0" xfId="0" applyFont="1" applyAlignment="1" applyProtection="1">
      <alignment horizontal="centerContinuous"/>
      <protection/>
    </xf>
    <xf numFmtId="0" fontId="4" fillId="0" borderId="0" xfId="0" applyFont="1" applyBorder="1" applyAlignment="1" applyProtection="1">
      <alignment horizontal="centerContinuous"/>
      <protection/>
    </xf>
    <xf numFmtId="0" fontId="19" fillId="0" borderId="9" xfId="0" applyFont="1" applyBorder="1" applyAlignment="1" applyProtection="1">
      <alignment horizontal="centerContinuous"/>
      <protection/>
    </xf>
    <xf numFmtId="0" fontId="4" fillId="0" borderId="1" xfId="0" applyFont="1" applyBorder="1" applyAlignment="1" applyProtection="1">
      <alignment horizontal="centerContinuous"/>
      <protection/>
    </xf>
    <xf numFmtId="0" fontId="4" fillId="0" borderId="15" xfId="0" applyFont="1" applyBorder="1" applyAlignment="1" applyProtection="1">
      <alignment horizontal="centerContinuous"/>
      <protection/>
    </xf>
    <xf numFmtId="0" fontId="4" fillId="0" borderId="2" xfId="0" applyFont="1" applyBorder="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4" fillId="0" borderId="18" xfId="0" applyFont="1" applyBorder="1" applyAlignment="1" applyProtection="1">
      <alignment/>
      <protection/>
    </xf>
    <xf numFmtId="0" fontId="4" fillId="0" borderId="1" xfId="0" applyFont="1" applyBorder="1"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11" fillId="0" borderId="0" xfId="0" applyFont="1" applyAlignment="1" applyProtection="1">
      <alignment/>
      <protection/>
    </xf>
    <xf numFmtId="0" fontId="11" fillId="0" borderId="0" xfId="0" applyFont="1" applyAlignment="1" applyProtection="1">
      <alignment horizontal="center"/>
      <protection/>
    </xf>
    <xf numFmtId="0" fontId="11" fillId="0" borderId="0" xfId="0" applyFont="1" applyAlignment="1" applyProtection="1">
      <alignment horizontal="centerContinuous"/>
      <protection/>
    </xf>
    <xf numFmtId="14" fontId="4" fillId="2" borderId="1" xfId="0" applyNumberFormat="1" applyFont="1" applyFill="1" applyBorder="1" applyAlignment="1" applyProtection="1">
      <alignment horizontal="centerContinuous"/>
      <protection locked="0"/>
    </xf>
    <xf numFmtId="170" fontId="4" fillId="0" borderId="0" xfId="0" applyNumberFormat="1" applyFont="1" applyBorder="1" applyAlignment="1" applyProtection="1">
      <alignment horizontal="centerContinuous"/>
      <protection/>
    </xf>
    <xf numFmtId="0" fontId="19" fillId="0" borderId="21" xfId="0" applyFont="1" applyBorder="1" applyAlignment="1" applyProtection="1">
      <alignment horizontal="centerContinuous"/>
      <protection/>
    </xf>
    <xf numFmtId="0" fontId="4" fillId="0" borderId="23" xfId="0" applyFont="1" applyBorder="1" applyAlignment="1" applyProtection="1">
      <alignment horizontal="centerContinuous"/>
      <protection/>
    </xf>
    <xf numFmtId="0" fontId="10" fillId="0" borderId="0" xfId="0" applyFont="1" applyAlignment="1" applyProtection="1">
      <alignment horizontal="centerContinuous" vertical="top"/>
      <protection/>
    </xf>
    <xf numFmtId="170" fontId="4" fillId="0" borderId="1" xfId="0" applyNumberFormat="1" applyFont="1" applyBorder="1" applyAlignment="1" applyProtection="1">
      <alignment horizontal="centerContinuous"/>
      <protection/>
    </xf>
    <xf numFmtId="0" fontId="4" fillId="0" borderId="9" xfId="0" applyFont="1" applyBorder="1" applyAlignment="1" applyProtection="1">
      <alignment/>
      <protection/>
    </xf>
    <xf numFmtId="0" fontId="4" fillId="0" borderId="15" xfId="0" applyFont="1" applyBorder="1" applyAlignment="1" applyProtection="1">
      <alignment/>
      <protection/>
    </xf>
    <xf numFmtId="0" fontId="4" fillId="0" borderId="0" xfId="0" applyFont="1" applyBorder="1" applyAlignment="1" applyProtection="1">
      <alignment horizontal="right"/>
      <protection/>
    </xf>
    <xf numFmtId="0" fontId="5" fillId="0" borderId="1" xfId="0" applyFont="1" applyBorder="1" applyAlignment="1" applyProtection="1">
      <alignment/>
      <protection/>
    </xf>
    <xf numFmtId="0" fontId="5" fillId="0" borderId="1" xfId="0" applyFont="1" applyBorder="1" applyAlignment="1" applyProtection="1">
      <alignment horizontal="left"/>
      <protection/>
    </xf>
    <xf numFmtId="0" fontId="5" fillId="0" borderId="1" xfId="0" applyFont="1" applyBorder="1" applyAlignment="1" applyProtection="1">
      <alignment horizontal="centerContinuous"/>
      <protection/>
    </xf>
    <xf numFmtId="14" fontId="5" fillId="2" borderId="1" xfId="0" applyNumberFormat="1" applyFont="1" applyFill="1" applyBorder="1" applyAlignment="1" applyProtection="1">
      <alignment horizontal="centerContinuous"/>
      <protection locked="0"/>
    </xf>
    <xf numFmtId="0" fontId="22" fillId="0" borderId="21"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xf>
    <xf numFmtId="0" fontId="10" fillId="0" borderId="2" xfId="0" applyFont="1" applyBorder="1" applyAlignment="1">
      <alignment vertical="top"/>
    </xf>
    <xf numFmtId="0" fontId="4" fillId="0" borderId="18" xfId="0" applyFont="1" applyBorder="1" applyAlignment="1">
      <alignment/>
    </xf>
    <xf numFmtId="0" fontId="4" fillId="0" borderId="18" xfId="0" applyFont="1" applyBorder="1" applyAlignment="1">
      <alignment horizontal="centerContinuous"/>
    </xf>
    <xf numFmtId="0" fontId="4" fillId="0" borderId="9" xfId="0" applyFont="1" applyBorder="1" applyAlignment="1">
      <alignment/>
    </xf>
    <xf numFmtId="0" fontId="4" fillId="0" borderId="15" xfId="0" applyFont="1" applyBorder="1" applyAlignment="1">
      <alignment/>
    </xf>
    <xf numFmtId="0" fontId="4" fillId="0" borderId="15" xfId="0" applyFont="1" applyBorder="1" applyAlignment="1">
      <alignment horizontal="centerContinuous"/>
    </xf>
    <xf numFmtId="0" fontId="8" fillId="0" borderId="0" xfId="0" applyFont="1" applyAlignment="1">
      <alignment horizontal="center"/>
    </xf>
    <xf numFmtId="0" fontId="4" fillId="0" borderId="0" xfId="0" applyFont="1" applyAlignment="1">
      <alignment horizontal="right"/>
    </xf>
    <xf numFmtId="0" fontId="19" fillId="0" borderId="9" xfId="0" applyFont="1" applyBorder="1" applyAlignment="1">
      <alignment horizontal="centerContinuous" vertical="center"/>
    </xf>
    <xf numFmtId="0" fontId="5" fillId="0" borderId="2" xfId="0" applyFont="1" applyBorder="1" applyAlignment="1">
      <alignment/>
    </xf>
    <xf numFmtId="0" fontId="5" fillId="0" borderId="2" xfId="0" applyFont="1" applyBorder="1" applyAlignment="1">
      <alignment horizontal="left"/>
    </xf>
    <xf numFmtId="0" fontId="12" fillId="0" borderId="2" xfId="0" applyFont="1" applyBorder="1" applyAlignment="1">
      <alignment horizontal="centerContinuous"/>
    </xf>
    <xf numFmtId="0" fontId="22" fillId="0" borderId="21" xfId="0" applyFont="1" applyBorder="1" applyAlignment="1">
      <alignment horizontal="centerContinuous" vertical="center"/>
    </xf>
    <xf numFmtId="0" fontId="4" fillId="0" borderId="1" xfId="0" applyFont="1" applyBorder="1" applyAlignment="1">
      <alignment horizontal="right"/>
    </xf>
    <xf numFmtId="0" fontId="10" fillId="0" borderId="32" xfId="0" applyFont="1" applyBorder="1" applyAlignment="1">
      <alignment horizontal="center"/>
    </xf>
    <xf numFmtId="0" fontId="10" fillId="0" borderId="20" xfId="0" applyFont="1" applyBorder="1" applyAlignment="1">
      <alignment horizontal="center"/>
    </xf>
    <xf numFmtId="49" fontId="4" fillId="0" borderId="20" xfId="0" applyNumberFormat="1" applyFont="1" applyBorder="1" applyAlignment="1">
      <alignment horizontal="center"/>
    </xf>
    <xf numFmtId="49" fontId="10" fillId="0" borderId="47" xfId="0" applyNumberFormat="1" applyFont="1" applyBorder="1" applyAlignment="1">
      <alignment horizontal="center"/>
    </xf>
    <xf numFmtId="0" fontId="19" fillId="0" borderId="22" xfId="0" applyFont="1" applyBorder="1" applyAlignment="1">
      <alignment horizontal="centerContinuous"/>
    </xf>
    <xf numFmtId="0" fontId="10" fillId="0" borderId="9" xfId="0" applyFont="1" applyBorder="1" applyAlignment="1">
      <alignment horizontal="centerContinuous"/>
    </xf>
    <xf numFmtId="0" fontId="4" fillId="0" borderId="0" xfId="0" applyFont="1" applyAlignment="1">
      <alignment/>
    </xf>
    <xf numFmtId="0" fontId="5" fillId="0" borderId="1" xfId="0" applyFont="1" applyBorder="1" applyAlignment="1" applyProtection="1">
      <alignment horizontal="center"/>
      <protection/>
    </xf>
    <xf numFmtId="49" fontId="12" fillId="2" borderId="20" xfId="0" applyNumberFormat="1" applyFont="1" applyFill="1" applyBorder="1" applyAlignment="1" applyProtection="1">
      <alignment horizontal="center"/>
      <protection locked="0"/>
    </xf>
    <xf numFmtId="49" fontId="12" fillId="2" borderId="32" xfId="0" applyNumberFormat="1" applyFont="1" applyFill="1" applyBorder="1" applyAlignment="1" applyProtection="1">
      <alignment horizontal="center"/>
      <protection locked="0"/>
    </xf>
    <xf numFmtId="14" fontId="12" fillId="2" borderId="0" xfId="0" applyNumberFormat="1" applyFont="1" applyFill="1" applyAlignment="1" applyProtection="1">
      <alignment horizontal="center"/>
      <protection locked="0"/>
    </xf>
    <xf numFmtId="0" fontId="10" fillId="0" borderId="2" xfId="0" applyFont="1" applyBorder="1" applyAlignment="1">
      <alignment horizontal="left"/>
    </xf>
    <xf numFmtId="0" fontId="22" fillId="0" borderId="2"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49" fontId="12" fillId="2" borderId="47" xfId="0" applyNumberFormat="1" applyFont="1" applyFill="1" applyBorder="1" applyAlignment="1" applyProtection="1">
      <alignment horizontal="center"/>
      <protection locked="0"/>
    </xf>
    <xf numFmtId="0" fontId="19" fillId="0" borderId="21" xfId="0" applyFont="1" applyFill="1" applyBorder="1" applyAlignment="1" applyProtection="1">
      <alignment horizontal="centerContinuous"/>
      <protection/>
    </xf>
    <xf numFmtId="0" fontId="4" fillId="0" borderId="0" xfId="0" applyFont="1" applyFill="1" applyBorder="1" applyAlignment="1" applyProtection="1" quotePrefix="1">
      <alignment/>
      <protection/>
    </xf>
    <xf numFmtId="0" fontId="4" fillId="0" borderId="0" xfId="0" applyFont="1" applyFill="1" applyAlignment="1" applyProtection="1" quotePrefix="1">
      <alignment/>
      <protection/>
    </xf>
    <xf numFmtId="8" fontId="4" fillId="0" borderId="0" xfId="17" applyFont="1" applyFill="1" applyBorder="1" applyAlignment="1" applyProtection="1">
      <alignment/>
      <protection/>
    </xf>
    <xf numFmtId="8" fontId="4" fillId="0" borderId="1" xfId="17" applyFont="1" applyFill="1" applyBorder="1" applyAlignment="1" applyProtection="1">
      <alignment horizontal="centerContinuous"/>
      <protection/>
    </xf>
    <xf numFmtId="3" fontId="12" fillId="2" borderId="1" xfId="0" applyNumberFormat="1" applyFont="1" applyFill="1" applyBorder="1" applyAlignment="1" applyProtection="1">
      <alignment horizontal="center"/>
      <protection locked="0"/>
    </xf>
    <xf numFmtId="0" fontId="37" fillId="0" borderId="0" xfId="0" applyFont="1" applyFill="1" applyBorder="1" applyAlignment="1" applyProtection="1">
      <alignment/>
      <protection/>
    </xf>
    <xf numFmtId="0" fontId="4" fillId="0" borderId="24" xfId="0" applyFont="1" applyFill="1" applyBorder="1" applyAlignment="1" applyProtection="1">
      <alignment/>
      <protection/>
    </xf>
    <xf numFmtId="0" fontId="4" fillId="0" borderId="2" xfId="0" applyFont="1" applyFill="1" applyBorder="1" applyAlignment="1" applyProtection="1">
      <alignment horizontal="right"/>
      <protection/>
    </xf>
    <xf numFmtId="0" fontId="4" fillId="0" borderId="25" xfId="0" applyFont="1" applyFill="1" applyBorder="1" applyAlignment="1" applyProtection="1">
      <alignment horizontal="centerContinuous"/>
      <protection/>
    </xf>
    <xf numFmtId="3" fontId="4" fillId="0" borderId="0" xfId="0" applyNumberFormat="1" applyFont="1" applyFill="1" applyBorder="1" applyAlignment="1" applyProtection="1">
      <alignment horizontal="center"/>
      <protection/>
    </xf>
    <xf numFmtId="3" fontId="4" fillId="0" borderId="1" xfId="0" applyNumberFormat="1" applyFont="1" applyFill="1" applyBorder="1" applyAlignment="1" applyProtection="1">
      <alignment horizontal="center"/>
      <protection/>
    </xf>
    <xf numFmtId="5" fontId="4" fillId="0" borderId="0" xfId="0" applyNumberFormat="1" applyFont="1" applyFill="1" applyAlignment="1" applyProtection="1">
      <alignment horizontal="center"/>
      <protection/>
    </xf>
    <xf numFmtId="0" fontId="4" fillId="0" borderId="46" xfId="0" applyFont="1" applyFill="1" applyBorder="1" applyAlignment="1" applyProtection="1">
      <alignment/>
      <protection/>
    </xf>
    <xf numFmtId="0" fontId="22" fillId="0" borderId="23" xfId="0" applyFont="1" applyFill="1" applyBorder="1" applyAlignment="1" applyProtection="1">
      <alignment horizontal="centerContinuous"/>
      <protection/>
    </xf>
    <xf numFmtId="0" fontId="19" fillId="0" borderId="22" xfId="0" applyFont="1" applyFill="1" applyBorder="1" applyAlignment="1" applyProtection="1">
      <alignment horizontal="centerContinuous"/>
      <protection/>
    </xf>
    <xf numFmtId="0" fontId="19" fillId="0" borderId="23" xfId="0" applyFont="1" applyFill="1" applyBorder="1" applyAlignment="1" applyProtection="1">
      <alignment horizontal="centerContinuous"/>
      <protection/>
    </xf>
    <xf numFmtId="0" fontId="39" fillId="0" borderId="0" xfId="0" applyFont="1" applyFill="1" applyAlignment="1" applyProtection="1">
      <alignment horizontal="center"/>
      <protection/>
    </xf>
    <xf numFmtId="0" fontId="40" fillId="0" borderId="0" xfId="0" applyFont="1" applyFill="1" applyBorder="1" applyAlignment="1" applyProtection="1">
      <alignment/>
      <protection/>
    </xf>
    <xf numFmtId="14" fontId="12" fillId="2" borderId="1" xfId="0" applyNumberFormat="1" applyFont="1" applyFill="1" applyBorder="1" applyAlignment="1" applyProtection="1">
      <alignment horizontal="center"/>
      <protection locked="0"/>
    </xf>
    <xf numFmtId="0" fontId="10" fillId="0" borderId="1" xfId="0" applyFont="1" applyBorder="1" applyAlignment="1">
      <alignment horizontal="centerContinuous" vertical="top"/>
    </xf>
    <xf numFmtId="0" fontId="4" fillId="0" borderId="1" xfId="0" applyFont="1" applyBorder="1" applyAlignment="1">
      <alignment/>
    </xf>
    <xf numFmtId="0" fontId="10" fillId="0" borderId="1" xfId="0" applyFont="1" applyBorder="1" applyAlignment="1">
      <alignment horizontal="center" vertical="top"/>
    </xf>
    <xf numFmtId="0" fontId="4" fillId="0" borderId="1" xfId="0" applyFont="1" applyBorder="1" applyAlignment="1">
      <alignment horizontal="center"/>
    </xf>
    <xf numFmtId="0" fontId="4" fillId="0" borderId="18" xfId="0" applyFont="1" applyFill="1" applyBorder="1" applyAlignment="1" applyProtection="1">
      <alignment horizontal="center" vertical="center"/>
      <protection/>
    </xf>
    <xf numFmtId="0" fontId="4" fillId="0" borderId="2" xfId="0" applyFont="1" applyBorder="1" applyAlignment="1">
      <alignment/>
    </xf>
    <xf numFmtId="0" fontId="4" fillId="0" borderId="18" xfId="0" applyFont="1" applyBorder="1" applyAlignment="1">
      <alignment/>
    </xf>
    <xf numFmtId="0" fontId="8" fillId="0" borderId="0" xfId="0" applyFont="1" applyBorder="1" applyAlignment="1">
      <alignment/>
    </xf>
    <xf numFmtId="0" fontId="8" fillId="0" borderId="0" xfId="0" applyFont="1" applyBorder="1" applyAlignment="1">
      <alignment vertical="top"/>
    </xf>
    <xf numFmtId="0" fontId="10" fillId="0" borderId="25" xfId="0" applyFont="1" applyBorder="1" applyAlignment="1">
      <alignment horizontal="centerContinuous" vertical="top"/>
    </xf>
    <xf numFmtId="0" fontId="10" fillId="0" borderId="25" xfId="0" applyFont="1" applyBorder="1" applyAlignment="1">
      <alignment horizontal="centerContinuous"/>
    </xf>
    <xf numFmtId="0" fontId="8" fillId="0" borderId="0" xfId="0" applyFont="1" applyFill="1" applyBorder="1" applyAlignment="1" applyProtection="1">
      <alignment/>
      <protection/>
    </xf>
    <xf numFmtId="0" fontId="4" fillId="0" borderId="9" xfId="0" applyFont="1" applyBorder="1" applyAlignment="1">
      <alignment/>
    </xf>
    <xf numFmtId="0" fontId="4" fillId="0" borderId="15" xfId="0" applyFont="1" applyBorder="1" applyAlignment="1">
      <alignment/>
    </xf>
    <xf numFmtId="3" fontId="12" fillId="0" borderId="0" xfId="22" applyNumberFormat="1" applyFont="1" applyFill="1" applyBorder="1" applyAlignment="1" applyProtection="1">
      <alignment horizontal="centerContinuous"/>
      <protection/>
    </xf>
    <xf numFmtId="0" fontId="4" fillId="0" borderId="0" xfId="0" applyFont="1" applyFill="1" applyBorder="1" applyAlignment="1" applyProtection="1">
      <alignment horizontal="center" vertical="top"/>
      <protection/>
    </xf>
    <xf numFmtId="0" fontId="4" fillId="0" borderId="0" xfId="0" applyFont="1" applyAlignment="1" quotePrefix="1">
      <alignment horizontal="right"/>
    </xf>
    <xf numFmtId="3" fontId="4" fillId="0" borderId="0" xfId="22" applyNumberFormat="1" applyFont="1" applyFill="1" applyAlignment="1" applyProtection="1">
      <alignment horizontal="center"/>
      <protection/>
    </xf>
    <xf numFmtId="0" fontId="11" fillId="0" borderId="0" xfId="0" applyFont="1" applyFill="1" applyBorder="1" applyAlignment="1" applyProtection="1">
      <alignment horizontal="centerContinuous" vertical="top"/>
      <protection/>
    </xf>
    <xf numFmtId="3" fontId="11" fillId="0" borderId="0" xfId="22" applyNumberFormat="1" applyFont="1" applyFill="1" applyBorder="1" applyAlignment="1" applyProtection="1">
      <alignment horizontal="center"/>
      <protection/>
    </xf>
    <xf numFmtId="49" fontId="12" fillId="2" borderId="1" xfId="22" applyNumberFormat="1" applyFont="1" applyFill="1" applyBorder="1" applyAlignment="1" applyProtection="1">
      <alignment/>
      <protection locked="0"/>
    </xf>
    <xf numFmtId="0" fontId="9" fillId="0" borderId="0" xfId="0" applyFont="1" applyAlignment="1">
      <alignment/>
    </xf>
    <xf numFmtId="199" fontId="4" fillId="0" borderId="0" xfId="22" applyNumberFormat="1" applyFont="1" applyFill="1" applyBorder="1" applyAlignment="1" applyProtection="1">
      <alignment horizontal="left"/>
      <protection/>
    </xf>
    <xf numFmtId="199" fontId="12" fillId="2" borderId="1" xfId="22" applyNumberFormat="1" applyFont="1" applyFill="1" applyBorder="1" applyAlignment="1" applyProtection="1">
      <alignment horizontal="centerContinuous"/>
      <protection locked="0"/>
    </xf>
    <xf numFmtId="0" fontId="39" fillId="0" borderId="0" xfId="0" applyFont="1" applyAlignment="1">
      <alignment horizontal="left"/>
    </xf>
    <xf numFmtId="0" fontId="41" fillId="0" borderId="0" xfId="0" applyFont="1" applyFill="1" applyBorder="1" applyAlignment="1" applyProtection="1">
      <alignment/>
      <protection/>
    </xf>
    <xf numFmtId="3" fontId="12" fillId="0" borderId="22" xfId="22" applyNumberFormat="1" applyFont="1" applyFill="1" applyBorder="1" applyAlignment="1" applyProtection="1">
      <alignment horizontal="centerContinuous"/>
      <protection/>
    </xf>
    <xf numFmtId="3" fontId="4" fillId="0" borderId="0" xfId="22" applyNumberFormat="1" applyFont="1" applyFill="1" applyBorder="1" applyAlignment="1" applyProtection="1">
      <alignment horizontal="left" vertical="center"/>
      <protection/>
    </xf>
    <xf numFmtId="38" fontId="12" fillId="0" borderId="27" xfId="16" applyFont="1" applyFill="1" applyBorder="1" applyAlignment="1" applyProtection="1">
      <alignment/>
      <protection/>
    </xf>
    <xf numFmtId="0" fontId="5" fillId="0" borderId="29" xfId="0" applyFont="1" applyFill="1" applyBorder="1" applyAlignment="1" applyProtection="1">
      <alignment/>
      <protection/>
    </xf>
    <xf numFmtId="0" fontId="5" fillId="0" borderId="4" xfId="0" applyFont="1" applyFill="1" applyBorder="1" applyAlignment="1" applyProtection="1">
      <alignment/>
      <protection/>
    </xf>
    <xf numFmtId="38" fontId="5" fillId="0" borderId="4" xfId="16" applyFont="1" applyFill="1" applyBorder="1" applyAlignment="1" applyProtection="1">
      <alignment/>
      <protection/>
    </xf>
    <xf numFmtId="38" fontId="5" fillId="0" borderId="12" xfId="16" applyFont="1" applyFill="1" applyBorder="1" applyAlignment="1" applyProtection="1">
      <alignment/>
      <protection/>
    </xf>
    <xf numFmtId="38" fontId="5" fillId="0" borderId="32" xfId="16" applyFont="1" applyFill="1" applyBorder="1" applyAlignment="1" applyProtection="1">
      <alignment/>
      <protection/>
    </xf>
    <xf numFmtId="38" fontId="5" fillId="0" borderId="16" xfId="16" applyFont="1" applyFill="1" applyBorder="1" applyAlignment="1" applyProtection="1">
      <alignment horizontal="centerContinuous"/>
      <protection/>
    </xf>
    <xf numFmtId="38" fontId="5" fillId="0" borderId="18" xfId="16" applyFont="1" applyFill="1" applyBorder="1" applyAlignment="1" applyProtection="1">
      <alignment horizontal="centerContinuous"/>
      <protection/>
    </xf>
    <xf numFmtId="0" fontId="8" fillId="0" borderId="1" xfId="0" applyFont="1" applyBorder="1" applyAlignment="1">
      <alignment horizontal="center"/>
    </xf>
    <xf numFmtId="0" fontId="8" fillId="0" borderId="1" xfId="0" applyFont="1" applyBorder="1" applyAlignment="1">
      <alignment horizontal="centerContinuous"/>
    </xf>
    <xf numFmtId="3" fontId="12" fillId="2" borderId="1" xfId="0" applyNumberFormat="1" applyFont="1" applyFill="1" applyBorder="1" applyAlignment="1" applyProtection="1">
      <alignment horizontal="centerContinuous"/>
      <protection locked="0"/>
    </xf>
    <xf numFmtId="3" fontId="4" fillId="0" borderId="1" xfId="0" applyNumberFormat="1" applyFont="1" applyBorder="1" applyAlignment="1" applyProtection="1">
      <alignment horizontal="centerContinuous"/>
      <protection/>
    </xf>
    <xf numFmtId="0" fontId="4" fillId="0" borderId="0" xfId="0" applyFont="1" applyAlignment="1">
      <alignment horizontal="left"/>
    </xf>
    <xf numFmtId="0" fontId="10" fillId="0" borderId="1" xfId="0" applyFont="1" applyFill="1" applyBorder="1" applyAlignment="1" applyProtection="1">
      <alignment horizontal="centerContinuous"/>
      <protection/>
    </xf>
    <xf numFmtId="0" fontId="39" fillId="0" borderId="0" xfId="0" applyFont="1" applyFill="1" applyAlignment="1" applyProtection="1">
      <alignment horizontal="left"/>
      <protection/>
    </xf>
    <xf numFmtId="3" fontId="4" fillId="0" borderId="0" xfId="0" applyNumberFormat="1" applyFont="1" applyFill="1" applyBorder="1" applyAlignment="1" applyProtection="1">
      <alignment horizontal="left"/>
      <protection/>
    </xf>
    <xf numFmtId="0" fontId="11" fillId="0" borderId="0" xfId="0" applyFont="1" applyFill="1" applyAlignment="1" applyProtection="1">
      <alignment horizontal="right"/>
      <protection/>
    </xf>
    <xf numFmtId="0" fontId="4" fillId="0" borderId="25" xfId="23" applyFont="1" applyFill="1" applyBorder="1" applyAlignment="1" applyProtection="1">
      <alignment horizontal="centerContinuous"/>
      <protection/>
    </xf>
    <xf numFmtId="0" fontId="4" fillId="0" borderId="25" xfId="23" applyNumberFormat="1" applyFont="1" applyFill="1" applyBorder="1" applyAlignment="1" applyProtection="1">
      <alignment horizontal="centerContinuous"/>
      <protection/>
    </xf>
    <xf numFmtId="3" fontId="4" fillId="0" borderId="25" xfId="23" applyNumberFormat="1" applyFont="1" applyFill="1" applyBorder="1" applyAlignment="1" applyProtection="1">
      <alignment horizontal="centerContinuous"/>
      <protection/>
    </xf>
    <xf numFmtId="3" fontId="4" fillId="0" borderId="46" xfId="23" applyNumberFormat="1" applyFont="1" applyFill="1" applyBorder="1" applyAlignment="1" applyProtection="1">
      <alignment horizontal="centerContinuous"/>
      <protection/>
    </xf>
    <xf numFmtId="0" fontId="8" fillId="2" borderId="1" xfId="23" applyFont="1" applyFill="1" applyBorder="1" applyAlignment="1" applyProtection="1">
      <alignment horizontal="centerContinuous"/>
      <protection locked="0"/>
    </xf>
    <xf numFmtId="0" fontId="8" fillId="0" borderId="1" xfId="23" applyFont="1" applyFill="1" applyBorder="1" applyAlignment="1" applyProtection="1">
      <alignment horizontal="centerContinuous"/>
      <protection/>
    </xf>
    <xf numFmtId="0" fontId="8" fillId="0" borderId="0" xfId="23" applyFont="1" applyFill="1" applyBorder="1" applyAlignment="1" applyProtection="1">
      <alignment horizontal="left"/>
      <protection/>
    </xf>
    <xf numFmtId="3" fontId="8" fillId="0" borderId="0" xfId="23" applyNumberFormat="1" applyFont="1" applyFill="1" applyAlignment="1" applyProtection="1">
      <alignment horizontal="right"/>
      <protection/>
    </xf>
    <xf numFmtId="3" fontId="8" fillId="0" borderId="0" xfId="23" applyNumberFormat="1" applyFont="1" applyFill="1" applyBorder="1" applyAlignment="1" applyProtection="1">
      <alignment horizontal="left"/>
      <protection/>
    </xf>
    <xf numFmtId="3" fontId="8" fillId="0" borderId="0" xfId="23" applyNumberFormat="1" applyFont="1" applyFill="1" applyBorder="1" applyAlignment="1" applyProtection="1">
      <alignment/>
      <protection/>
    </xf>
    <xf numFmtId="0" fontId="8" fillId="0" borderId="0" xfId="23" applyNumberFormat="1" applyFont="1" applyFill="1" applyAlignment="1" applyProtection="1">
      <alignment horizontal="left"/>
      <protection/>
    </xf>
    <xf numFmtId="0" fontId="8" fillId="0" borderId="0" xfId="23" applyFont="1" applyFill="1" applyProtection="1">
      <alignment/>
      <protection/>
    </xf>
    <xf numFmtId="0" fontId="8" fillId="2" borderId="1" xfId="23" applyFont="1" applyFill="1" applyBorder="1" applyAlignment="1" applyProtection="1">
      <alignment horizontal="left"/>
      <protection locked="0"/>
    </xf>
    <xf numFmtId="3" fontId="8" fillId="0" borderId="1" xfId="23" applyNumberFormat="1" applyFont="1" applyFill="1" applyBorder="1" applyAlignment="1" applyProtection="1">
      <alignment horizontal="left"/>
      <protection/>
    </xf>
    <xf numFmtId="3" fontId="8" fillId="0" borderId="1" xfId="23" applyNumberFormat="1" applyFont="1" applyFill="1" applyBorder="1" applyAlignment="1" applyProtection="1">
      <alignment/>
      <protection/>
    </xf>
    <xf numFmtId="0" fontId="22" fillId="0" borderId="2" xfId="23" applyFont="1" applyFill="1" applyBorder="1" applyAlignment="1" applyProtection="1">
      <alignment horizontal="left"/>
      <protection/>
    </xf>
    <xf numFmtId="0" fontId="22" fillId="0" borderId="0" xfId="23" applyFont="1" applyFill="1" applyBorder="1" applyAlignment="1" applyProtection="1">
      <alignment vertical="top"/>
      <protection/>
    </xf>
    <xf numFmtId="0" fontId="4" fillId="0" borderId="0" xfId="23" applyNumberFormat="1" applyFont="1" applyFill="1" applyBorder="1" applyAlignment="1" applyProtection="1">
      <alignment/>
      <protection/>
    </xf>
    <xf numFmtId="3" fontId="8" fillId="0" borderId="0" xfId="23" applyNumberFormat="1" applyFont="1" applyFill="1" applyAlignment="1" applyProtection="1">
      <alignment horizontal="left"/>
      <protection/>
    </xf>
    <xf numFmtId="0" fontId="22" fillId="0" borderId="2" xfId="23" applyFont="1" applyFill="1" applyBorder="1" applyAlignment="1" applyProtection="1">
      <alignment/>
      <protection/>
    </xf>
    <xf numFmtId="0" fontId="22" fillId="0" borderId="2" xfId="23" applyFont="1" applyFill="1" applyBorder="1" applyAlignment="1" applyProtection="1">
      <alignment vertical="top"/>
      <protection/>
    </xf>
    <xf numFmtId="0" fontId="8" fillId="0" borderId="0" xfId="23" applyNumberFormat="1" applyFont="1" applyFill="1" applyBorder="1" applyAlignment="1" applyProtection="1">
      <alignment horizontal="left"/>
      <protection/>
    </xf>
    <xf numFmtId="0" fontId="8" fillId="2" borderId="1" xfId="23" applyFont="1" applyFill="1" applyBorder="1" applyAlignment="1" applyProtection="1">
      <alignment horizontal="center"/>
      <protection locked="0"/>
    </xf>
    <xf numFmtId="3" fontId="12" fillId="0" borderId="2" xfId="0" applyNumberFormat="1" applyFont="1" applyFill="1" applyBorder="1" applyAlignment="1" applyProtection="1">
      <alignment/>
      <protection/>
    </xf>
    <xf numFmtId="3" fontId="12" fillId="0" borderId="9" xfId="0" applyNumberFormat="1" applyFont="1" applyFill="1" applyBorder="1" applyAlignment="1" applyProtection="1">
      <alignment/>
      <protection/>
    </xf>
    <xf numFmtId="38" fontId="8" fillId="0" borderId="1" xfId="16" applyFont="1" applyFill="1" applyBorder="1" applyAlignment="1" applyProtection="1">
      <alignment horizontal="centerContinuous"/>
      <protection/>
    </xf>
    <xf numFmtId="38" fontId="8" fillId="0" borderId="15" xfId="16" applyFont="1" applyFill="1" applyBorder="1" applyAlignment="1" applyProtection="1">
      <alignment horizontal="centerContinuous"/>
      <protection/>
    </xf>
    <xf numFmtId="38" fontId="12" fillId="0" borderId="9" xfId="16" applyFont="1" applyFill="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Alignment="1">
      <alignment horizontal="center"/>
    </xf>
    <xf numFmtId="0" fontId="4" fillId="0" borderId="0" xfId="0" applyFont="1" applyBorder="1" applyAlignment="1">
      <alignment horizontal="center"/>
    </xf>
    <xf numFmtId="38" fontId="12" fillId="0" borderId="1" xfId="0" applyNumberFormat="1" applyFont="1" applyFill="1" applyBorder="1" applyAlignment="1" applyProtection="1">
      <alignment horizontal="center"/>
      <protection/>
    </xf>
    <xf numFmtId="0" fontId="4" fillId="0" borderId="48" xfId="0" applyFont="1" applyFill="1" applyBorder="1" applyAlignment="1" applyProtection="1">
      <alignment horizontal="center"/>
      <protection/>
    </xf>
    <xf numFmtId="0" fontId="4" fillId="0" borderId="48" xfId="0" applyFont="1" applyFill="1" applyBorder="1" applyAlignment="1" applyProtection="1">
      <alignment horizontal="left"/>
      <protection/>
    </xf>
    <xf numFmtId="200" fontId="4" fillId="0" borderId="0" xfId="0" applyNumberFormat="1" applyFont="1" applyFill="1" applyAlignment="1" applyProtection="1" quotePrefix="1">
      <alignment horizontal="right"/>
      <protection/>
    </xf>
    <xf numFmtId="0" fontId="22" fillId="0" borderId="0" xfId="0" applyFont="1" applyFill="1" applyAlignment="1" applyProtection="1">
      <alignment/>
      <protection/>
    </xf>
    <xf numFmtId="0" fontId="4" fillId="0" borderId="25" xfId="0" applyFont="1" applyBorder="1" applyAlignment="1">
      <alignment/>
    </xf>
    <xf numFmtId="0" fontId="5" fillId="0" borderId="1" xfId="0" applyFont="1" applyFill="1" applyBorder="1" applyAlignment="1" applyProtection="1">
      <alignment horizontal="center"/>
      <protection/>
    </xf>
    <xf numFmtId="0" fontId="4" fillId="0" borderId="48" xfId="0" applyFont="1" applyFill="1" applyBorder="1" applyAlignment="1" applyProtection="1">
      <alignment horizontal="centerContinuous"/>
      <protection/>
    </xf>
    <xf numFmtId="0" fontId="4" fillId="0" borderId="49" xfId="0" applyFont="1" applyFill="1" applyBorder="1" applyAlignment="1" applyProtection="1">
      <alignment horizontal="centerContinuous"/>
      <protection/>
    </xf>
    <xf numFmtId="0" fontId="8" fillId="0" borderId="0" xfId="0" applyFont="1" applyFill="1" applyBorder="1" applyAlignment="1" applyProtection="1">
      <alignment/>
      <protection/>
    </xf>
    <xf numFmtId="0" fontId="22" fillId="0" borderId="50" xfId="0" applyFont="1" applyFill="1" applyBorder="1" applyAlignment="1" applyProtection="1">
      <alignment horizontal="centerContinuous"/>
      <protection/>
    </xf>
    <xf numFmtId="38" fontId="12" fillId="0" borderId="0" xfId="0" applyNumberFormat="1" applyFont="1" applyFill="1" applyBorder="1" applyAlignment="1" applyProtection="1">
      <alignment horizontal="center"/>
      <protection/>
    </xf>
    <xf numFmtId="0" fontId="19" fillId="0" borderId="2" xfId="0" applyFont="1" applyFill="1" applyBorder="1" applyAlignment="1" applyProtection="1">
      <alignment horizontal="centerContinuous"/>
      <protection/>
    </xf>
    <xf numFmtId="0" fontId="10" fillId="0" borderId="25" xfId="0" applyFont="1" applyFill="1" applyBorder="1" applyAlignment="1" applyProtection="1">
      <alignment vertical="top"/>
      <protection/>
    </xf>
    <xf numFmtId="14" fontId="42" fillId="2" borderId="1" xfId="0" applyNumberFormat="1" applyFont="1" applyFill="1" applyBorder="1" applyAlignment="1" applyProtection="1">
      <alignment horizontal="center"/>
      <protection locked="0"/>
    </xf>
    <xf numFmtId="0" fontId="8" fillId="0" borderId="0" xfId="0" applyFont="1" applyFill="1" applyAlignment="1" applyProtection="1">
      <alignment/>
      <protection/>
    </xf>
    <xf numFmtId="0" fontId="8" fillId="0" borderId="1" xfId="0" applyFont="1" applyFill="1" applyBorder="1" applyAlignment="1" applyProtection="1">
      <alignment/>
      <protection/>
    </xf>
    <xf numFmtId="0" fontId="8" fillId="0" borderId="22" xfId="0" applyFont="1" applyFill="1" applyBorder="1" applyAlignment="1" applyProtection="1">
      <alignment/>
      <protection/>
    </xf>
    <xf numFmtId="0" fontId="4" fillId="0" borderId="22" xfId="0" applyFont="1" applyFill="1" applyBorder="1" applyAlignment="1" applyProtection="1">
      <alignment/>
      <protection/>
    </xf>
    <xf numFmtId="0" fontId="4" fillId="0" borderId="25" xfId="0" applyFont="1" applyFill="1" applyBorder="1" applyAlignment="1" applyProtection="1">
      <alignment horizontal="center"/>
      <protection/>
    </xf>
    <xf numFmtId="0" fontId="8" fillId="0" borderId="0" xfId="0" applyFont="1" applyFill="1" applyBorder="1" applyAlignment="1" applyProtection="1" quotePrefix="1">
      <alignment/>
      <protection/>
    </xf>
    <xf numFmtId="0" fontId="4" fillId="0" borderId="0" xfId="22" applyFont="1" applyFill="1" applyBorder="1" applyAlignment="1" applyProtection="1">
      <alignment horizontal="left" vertical="center"/>
      <protection/>
    </xf>
    <xf numFmtId="0" fontId="19" fillId="0" borderId="1" xfId="0" applyFont="1" applyFill="1" applyBorder="1" applyAlignment="1" applyProtection="1">
      <alignment/>
      <protection/>
    </xf>
    <xf numFmtId="175" fontId="8" fillId="0" borderId="0" xfId="0" applyNumberFormat="1" applyFont="1" applyFill="1" applyAlignment="1" applyProtection="1">
      <alignment horizontal="center"/>
      <protection/>
    </xf>
    <xf numFmtId="3" fontId="33" fillId="0" borderId="0" xfId="22" applyNumberFormat="1" applyFont="1" applyFill="1" applyBorder="1" applyAlignment="1" applyProtection="1">
      <alignment horizontal="centerContinuous"/>
      <protection/>
    </xf>
    <xf numFmtId="3" fontId="33" fillId="0" borderId="0" xfId="22" applyNumberFormat="1" applyFont="1" applyFill="1" applyBorder="1" applyAlignment="1" applyProtection="1">
      <alignment horizontal="centerContinuous" vertical="top"/>
      <protection/>
    </xf>
    <xf numFmtId="0" fontId="22" fillId="0" borderId="2" xfId="0" applyFont="1" applyFill="1" applyBorder="1" applyAlignment="1" applyProtection="1">
      <alignment/>
      <protection/>
    </xf>
    <xf numFmtId="0" fontId="22" fillId="0" borderId="2" xfId="0" applyFont="1" applyFill="1" applyBorder="1" applyAlignment="1" applyProtection="1">
      <alignment horizontal="left"/>
      <protection/>
    </xf>
    <xf numFmtId="0" fontId="33" fillId="0" borderId="0" xfId="0" applyFont="1" applyAlignment="1">
      <alignment/>
    </xf>
    <xf numFmtId="167" fontId="12" fillId="2" borderId="1" xfId="0" applyNumberFormat="1" applyFont="1" applyFill="1" applyBorder="1" applyAlignment="1" applyProtection="1">
      <alignment horizontal="centerContinuous"/>
      <protection locked="0"/>
    </xf>
    <xf numFmtId="0" fontId="9" fillId="0" borderId="0" xfId="0" applyFont="1" applyAlignment="1">
      <alignment horizontal="centerContinuous"/>
    </xf>
    <xf numFmtId="0" fontId="33" fillId="0" borderId="0" xfId="0" applyFont="1" applyAlignment="1">
      <alignment horizontal="center"/>
    </xf>
    <xf numFmtId="3" fontId="33" fillId="0" borderId="0" xfId="0" applyNumberFormat="1" applyFont="1" applyFill="1" applyBorder="1" applyAlignment="1" applyProtection="1">
      <alignment horizontal="center"/>
      <protection/>
    </xf>
    <xf numFmtId="0" fontId="33" fillId="0" borderId="0" xfId="0" applyFont="1" applyFill="1" applyAlignment="1" applyProtection="1">
      <alignment horizontal="center"/>
      <protection/>
    </xf>
    <xf numFmtId="3" fontId="33" fillId="0" borderId="0" xfId="23" applyNumberFormat="1" applyFont="1" applyFill="1" applyBorder="1" applyAlignment="1" applyProtection="1">
      <alignment horizontal="left"/>
      <protection/>
    </xf>
    <xf numFmtId="3" fontId="33" fillId="0" borderId="0" xfId="23" applyNumberFormat="1" applyFont="1" applyFill="1" applyBorder="1" applyAlignment="1" applyProtection="1">
      <alignment horizontal="left" vertical="top"/>
      <protection/>
    </xf>
    <xf numFmtId="3" fontId="33" fillId="0" borderId="0" xfId="23" applyNumberFormat="1" applyFont="1" applyFill="1" applyBorder="1" applyAlignment="1" applyProtection="1">
      <alignment horizontal="left" vertical="center"/>
      <protection/>
    </xf>
    <xf numFmtId="0" fontId="4" fillId="0" borderId="24" xfId="0" applyFont="1" applyBorder="1" applyAlignment="1">
      <alignment/>
    </xf>
    <xf numFmtId="0" fontId="4" fillId="0" borderId="46" xfId="0" applyFont="1" applyBorder="1" applyAlignment="1">
      <alignment/>
    </xf>
    <xf numFmtId="0" fontId="4" fillId="0" borderId="25" xfId="0" applyFont="1" applyBorder="1" applyAlignment="1">
      <alignment horizontal="centerContinuous"/>
    </xf>
    <xf numFmtId="0" fontId="4" fillId="0" borderId="46" xfId="0" applyFont="1" applyBorder="1" applyAlignment="1">
      <alignment horizontal="centerContinuous"/>
    </xf>
    <xf numFmtId="200" fontId="4" fillId="0" borderId="2" xfId="21" applyNumberFormat="1" applyFont="1" applyFill="1" applyBorder="1" applyProtection="1" quotePrefix="1">
      <alignment/>
      <protection/>
    </xf>
    <xf numFmtId="0" fontId="4" fillId="0" borderId="0" xfId="21" applyFont="1" applyFill="1" applyProtection="1">
      <alignment/>
      <protection/>
    </xf>
    <xf numFmtId="0" fontId="4" fillId="0" borderId="0" xfId="21" applyFont="1" applyFill="1" applyAlignment="1" applyProtection="1">
      <alignment horizontal="right"/>
      <protection/>
    </xf>
    <xf numFmtId="0" fontId="4" fillId="2" borderId="1" xfId="21" applyFont="1" applyFill="1" applyBorder="1" applyAlignment="1" applyProtection="1">
      <alignment horizontal="center"/>
      <protection locked="0"/>
    </xf>
    <xf numFmtId="0" fontId="4" fillId="0" borderId="18" xfId="21" applyFont="1" applyFill="1" applyBorder="1" applyProtection="1">
      <alignment/>
      <protection/>
    </xf>
    <xf numFmtId="0" fontId="4" fillId="0" borderId="2" xfId="21" applyFont="1" applyFill="1" applyBorder="1" applyProtection="1">
      <alignment/>
      <protection/>
    </xf>
    <xf numFmtId="0" fontId="22" fillId="0" borderId="24" xfId="0" applyFont="1" applyBorder="1" applyAlignment="1">
      <alignment horizontal="centerContinuous" vertical="center"/>
    </xf>
    <xf numFmtId="0" fontId="4" fillId="0" borderId="22" xfId="0" applyFont="1" applyFill="1" applyBorder="1" applyAlignment="1" applyProtection="1">
      <alignment horizontal="center"/>
      <protection/>
    </xf>
    <xf numFmtId="0" fontId="4" fillId="0" borderId="22" xfId="0" applyFont="1" applyFill="1" applyBorder="1" applyAlignment="1" applyProtection="1">
      <alignment/>
      <protection/>
    </xf>
    <xf numFmtId="38" fontId="8" fillId="0" borderId="22" xfId="16" applyFont="1" applyFill="1" applyBorder="1" applyAlignment="1" applyProtection="1">
      <alignment/>
      <protection/>
    </xf>
    <xf numFmtId="3" fontId="8" fillId="0" borderId="22" xfId="0" applyNumberFormat="1" applyFont="1" applyFill="1" applyBorder="1" applyAlignment="1" applyProtection="1">
      <alignment horizontal="centerContinuous"/>
      <protection/>
    </xf>
    <xf numFmtId="0" fontId="12" fillId="0" borderId="22" xfId="0" applyFont="1" applyFill="1" applyBorder="1" applyAlignment="1" applyProtection="1">
      <alignment horizontal="centerContinuous"/>
      <protection/>
    </xf>
    <xf numFmtId="0" fontId="4" fillId="0" borderId="21" xfId="0" applyFont="1" applyFill="1" applyBorder="1" applyAlignment="1" applyProtection="1">
      <alignment vertical="center"/>
      <protection/>
    </xf>
    <xf numFmtId="3" fontId="8" fillId="0" borderId="1" xfId="0" applyNumberFormat="1" applyFont="1" applyFill="1" applyBorder="1" applyAlignment="1" applyProtection="1">
      <alignment horizontal="centerContinuous"/>
      <protection/>
    </xf>
    <xf numFmtId="0" fontId="22" fillId="0" borderId="9" xfId="0" applyFont="1" applyFill="1" applyBorder="1" applyAlignment="1" applyProtection="1">
      <alignment horizontal="centerContinuous"/>
      <protection/>
    </xf>
    <xf numFmtId="0" fontId="4" fillId="0" borderId="46" xfId="0" applyFont="1" applyFill="1" applyBorder="1" applyAlignment="1" applyProtection="1">
      <alignment horizontal="centerContinuous"/>
      <protection/>
    </xf>
    <xf numFmtId="38" fontId="8" fillId="0" borderId="1" xfId="16" applyFont="1" applyFill="1" applyBorder="1" applyAlignment="1" applyProtection="1">
      <alignment/>
      <protection/>
    </xf>
    <xf numFmtId="0" fontId="22" fillId="0" borderId="9" xfId="0" applyFont="1" applyFill="1" applyBorder="1" applyAlignment="1" applyProtection="1">
      <alignment horizontal="left"/>
      <protection/>
    </xf>
    <xf numFmtId="0" fontId="10" fillId="0" borderId="0" xfId="0" applyFont="1" applyBorder="1" applyAlignment="1">
      <alignment horizontal="centerContinuous" vertical="top"/>
    </xf>
    <xf numFmtId="14" fontId="12" fillId="0" borderId="0" xfId="0" applyNumberFormat="1" applyFont="1" applyFill="1" applyBorder="1" applyAlignment="1" applyProtection="1">
      <alignment horizontal="center"/>
      <protection/>
    </xf>
    <xf numFmtId="0" fontId="10" fillId="0" borderId="25" xfId="0" applyFont="1" applyBorder="1" applyAlignment="1">
      <alignment horizontal="center" vertical="top"/>
    </xf>
    <xf numFmtId="3" fontId="22" fillId="0" borderId="0" xfId="23" applyNumberFormat="1" applyFont="1" applyFill="1" applyBorder="1" applyAlignment="1" applyProtection="1">
      <alignment horizontal="centerContinuous"/>
      <protection/>
    </xf>
    <xf numFmtId="3" fontId="33" fillId="0" borderId="0" xfId="0" applyNumberFormat="1" applyFont="1" applyFill="1" applyBorder="1" applyAlignment="1" applyProtection="1">
      <alignment horizontal="centerContinuous"/>
      <protection/>
    </xf>
    <xf numFmtId="49" fontId="5" fillId="0" borderId="1" xfId="0" applyNumberFormat="1" applyFont="1" applyFill="1" applyBorder="1" applyAlignment="1" applyProtection="1">
      <alignment horizontal="centerContinuous"/>
      <protection/>
    </xf>
    <xf numFmtId="0" fontId="22" fillId="0" borderId="24" xfId="0" applyFont="1" applyFill="1" applyBorder="1" applyAlignment="1" applyProtection="1">
      <alignment horizontal="centerContinuous"/>
      <protection/>
    </xf>
    <xf numFmtId="0" fontId="10" fillId="0" borderId="25" xfId="0" applyFont="1" applyFill="1" applyBorder="1" applyAlignment="1" applyProtection="1">
      <alignment horizontal="centerContinuous" vertical="top"/>
      <protection/>
    </xf>
    <xf numFmtId="0" fontId="4" fillId="0" borderId="25" xfId="0" applyFont="1" applyFill="1" applyBorder="1" applyAlignment="1" applyProtection="1">
      <alignment horizontal="centerContinuous" vertical="center"/>
      <protection/>
    </xf>
    <xf numFmtId="0" fontId="4" fillId="0" borderId="46" xfId="0" applyFont="1" applyFill="1" applyBorder="1" applyAlignment="1" applyProtection="1">
      <alignment horizontal="centerContinuous" vertical="center"/>
      <protection/>
    </xf>
    <xf numFmtId="10" fontId="4" fillId="0" borderId="1" xfId="0" applyNumberFormat="1" applyFont="1" applyFill="1" applyBorder="1" applyAlignment="1" applyProtection="1">
      <alignment horizontal="centerContinuous"/>
      <protection/>
    </xf>
    <xf numFmtId="0" fontId="4" fillId="0" borderId="0" xfId="0" applyFont="1" applyFill="1" applyBorder="1" applyAlignment="1" applyProtection="1">
      <alignment horizontal="centerContinuous" vertical="center"/>
      <protection/>
    </xf>
    <xf numFmtId="10" fontId="4" fillId="0" borderId="0" xfId="0" applyNumberFormat="1" applyFont="1" applyFill="1" applyBorder="1" applyAlignment="1" applyProtection="1">
      <alignment horizontal="centerContinuous"/>
      <protection/>
    </xf>
    <xf numFmtId="0" fontId="22" fillId="0" borderId="0" xfId="0" applyFont="1" applyFill="1" applyBorder="1" applyAlignment="1" applyProtection="1">
      <alignment horizontal="left"/>
      <protection/>
    </xf>
    <xf numFmtId="0" fontId="44" fillId="0" borderId="0" xfId="21" applyFont="1" applyFill="1" applyAlignment="1" applyProtection="1">
      <alignment horizontal="left"/>
      <protection/>
    </xf>
    <xf numFmtId="0" fontId="4" fillId="0" borderId="0" xfId="0" applyFont="1" applyFill="1" applyBorder="1" applyAlignment="1" applyProtection="1">
      <alignment vertical="top"/>
      <protection/>
    </xf>
    <xf numFmtId="0" fontId="10" fillId="0" borderId="0" xfId="0" applyFont="1" applyFill="1" applyBorder="1" applyAlignment="1" applyProtection="1">
      <alignment horizontal="center" vertical="top" wrapText="1"/>
      <protection/>
    </xf>
    <xf numFmtId="3" fontId="12" fillId="0" borderId="0" xfId="0" applyNumberFormat="1" applyFont="1" applyFill="1" applyBorder="1" applyAlignment="1" applyProtection="1">
      <alignment horizontal="center"/>
      <protection/>
    </xf>
    <xf numFmtId="165" fontId="12" fillId="0" borderId="0" xfId="0" applyNumberFormat="1" applyFont="1" applyFill="1" applyBorder="1" applyAlignment="1" applyProtection="1">
      <alignment horizontal="center"/>
      <protection/>
    </xf>
    <xf numFmtId="165" fontId="12" fillId="0" borderId="1" xfId="0" applyNumberFormat="1" applyFont="1" applyFill="1" applyBorder="1" applyAlignment="1" applyProtection="1">
      <alignment horizontal="centerContinuous"/>
      <protection/>
    </xf>
    <xf numFmtId="0" fontId="4" fillId="0" borderId="1" xfId="0" applyFont="1" applyFill="1" applyBorder="1" applyAlignment="1" applyProtection="1">
      <alignment vertical="top"/>
      <protection/>
    </xf>
    <xf numFmtId="165" fontId="12" fillId="0" borderId="2" xfId="0" applyNumberFormat="1" applyFont="1" applyFill="1" applyBorder="1" applyAlignment="1" applyProtection="1">
      <alignment horizontal="center"/>
      <protection locked="0"/>
    </xf>
    <xf numFmtId="165" fontId="12" fillId="0" borderId="9" xfId="0" applyNumberFormat="1" applyFont="1" applyFill="1" applyBorder="1" applyAlignment="1" applyProtection="1">
      <alignment horizontal="center"/>
      <protection locked="0"/>
    </xf>
    <xf numFmtId="0" fontId="12" fillId="2" borderId="36" xfId="0" applyFont="1" applyFill="1" applyBorder="1" applyAlignment="1" applyProtection="1">
      <alignment horizontal="center"/>
      <protection locked="0"/>
    </xf>
    <xf numFmtId="0" fontId="4" fillId="0" borderId="15" xfId="0" applyFont="1" applyFill="1" applyBorder="1" applyAlignment="1" applyProtection="1">
      <alignment horizontal="left"/>
      <protection/>
    </xf>
    <xf numFmtId="0" fontId="5" fillId="2" borderId="36"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4" fillId="0" borderId="51" xfId="0" applyFont="1" applyFill="1" applyBorder="1" applyAlignment="1" applyProtection="1">
      <alignment vertical="center"/>
      <protection/>
    </xf>
    <xf numFmtId="0" fontId="12" fillId="2" borderId="52" xfId="0" applyFont="1" applyFill="1" applyBorder="1" applyAlignment="1" applyProtection="1">
      <alignment horizontal="center" vertical="center"/>
      <protection locked="0"/>
    </xf>
    <xf numFmtId="0" fontId="4" fillId="0" borderId="14" xfId="0" applyFont="1" applyFill="1" applyBorder="1" applyAlignment="1" applyProtection="1">
      <alignment horizontal="left"/>
      <protection/>
    </xf>
    <xf numFmtId="0" fontId="4" fillId="0" borderId="33" xfId="0" applyFont="1" applyFill="1" applyBorder="1" applyAlignment="1" applyProtection="1">
      <alignment horizontal="left"/>
      <protection/>
    </xf>
    <xf numFmtId="0" fontId="12" fillId="2" borderId="0" xfId="0" applyFont="1" applyFill="1" applyBorder="1" applyAlignment="1" applyProtection="1">
      <alignment horizontal="center"/>
      <protection locked="0"/>
    </xf>
    <xf numFmtId="0" fontId="12" fillId="2" borderId="0" xfId="0" applyFont="1" applyFill="1" applyBorder="1" applyAlignment="1" applyProtection="1">
      <alignment horizontal="centerContinuous"/>
      <protection locked="0"/>
    </xf>
    <xf numFmtId="0" fontId="4" fillId="2" borderId="36" xfId="0" applyFont="1" applyFill="1" applyBorder="1" applyAlignment="1" applyProtection="1">
      <alignment horizontal="center"/>
      <protection locked="0"/>
    </xf>
    <xf numFmtId="0" fontId="4" fillId="0" borderId="25" xfId="0" applyFont="1" applyFill="1" applyBorder="1" applyAlignment="1" applyProtection="1">
      <alignment/>
      <protection/>
    </xf>
    <xf numFmtId="0" fontId="5" fillId="2"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25" xfId="0" applyFont="1" applyFill="1" applyBorder="1" applyAlignment="1" applyProtection="1">
      <alignment horizontal="center"/>
      <protection/>
    </xf>
    <xf numFmtId="0" fontId="12" fillId="0" borderId="25" xfId="0" applyFont="1" applyFill="1" applyBorder="1" applyAlignment="1" applyProtection="1">
      <alignment vertical="center"/>
      <protection locked="0"/>
    </xf>
    <xf numFmtId="0" fontId="4" fillId="0" borderId="22" xfId="0" applyFont="1" applyFill="1" applyBorder="1" applyAlignment="1" applyProtection="1">
      <alignment vertical="center"/>
      <protection/>
    </xf>
    <xf numFmtId="0" fontId="12" fillId="0" borderId="22" xfId="0" applyFont="1" applyFill="1" applyBorder="1" applyAlignment="1" applyProtection="1">
      <alignment vertical="center"/>
      <protection locked="0"/>
    </xf>
    <xf numFmtId="38" fontId="12" fillId="2" borderId="37" xfId="16" applyFont="1" applyFill="1" applyBorder="1" applyAlignment="1" applyProtection="1">
      <alignment vertical="center"/>
      <protection locked="0"/>
    </xf>
    <xf numFmtId="175" fontId="12" fillId="2" borderId="47" xfId="0" applyNumberFormat="1" applyFont="1" applyFill="1" applyBorder="1" applyAlignment="1" applyProtection="1">
      <alignment horizontal="center" vertical="center"/>
      <protection locked="0"/>
    </xf>
    <xf numFmtId="38" fontId="12" fillId="0" borderId="21" xfId="16" applyFont="1" applyFill="1" applyBorder="1" applyAlignment="1" applyProtection="1">
      <alignment vertical="center"/>
      <protection/>
    </xf>
    <xf numFmtId="3" fontId="12" fillId="0" borderId="27" xfId="0" applyNumberFormat="1" applyFont="1" applyFill="1" applyBorder="1" applyAlignment="1" applyProtection="1">
      <alignment vertical="center"/>
      <protection/>
    </xf>
    <xf numFmtId="38" fontId="12" fillId="0" borderId="26" xfId="16" applyFont="1" applyFill="1" applyBorder="1" applyAlignment="1" applyProtection="1">
      <alignment horizontal="centerContinuous" vertical="center"/>
      <protection/>
    </xf>
    <xf numFmtId="38" fontId="12" fillId="0" borderId="22" xfId="16" applyFont="1" applyFill="1" applyBorder="1" applyAlignment="1" applyProtection="1">
      <alignment horizontal="centerContinuous" vertical="center"/>
      <protection/>
    </xf>
    <xf numFmtId="38" fontId="12" fillId="0" borderId="21" xfId="16" applyFont="1" applyFill="1" applyBorder="1" applyAlignment="1" applyProtection="1">
      <alignment horizontal="centerContinuous" vertical="center"/>
      <protection/>
    </xf>
    <xf numFmtId="38" fontId="12" fillId="0" borderId="23" xfId="16" applyFont="1" applyFill="1" applyBorder="1" applyAlignment="1" applyProtection="1">
      <alignment horizontal="centerContinuous" vertical="center"/>
      <protection/>
    </xf>
    <xf numFmtId="38" fontId="12" fillId="2" borderId="26" xfId="16" applyFont="1" applyFill="1" applyBorder="1" applyAlignment="1" applyProtection="1">
      <alignment vertical="center"/>
      <protection locked="0"/>
    </xf>
    <xf numFmtId="175" fontId="12" fillId="2" borderId="21" xfId="0" applyNumberFormat="1" applyFont="1" applyFill="1" applyBorder="1" applyAlignment="1" applyProtection="1">
      <alignment horizontal="center" vertical="center"/>
      <protection locked="0"/>
    </xf>
    <xf numFmtId="38" fontId="12" fillId="2" borderId="22" xfId="16" applyFont="1" applyFill="1" applyBorder="1" applyAlignment="1" applyProtection="1">
      <alignment vertical="center"/>
      <protection locked="0"/>
    </xf>
    <xf numFmtId="0" fontId="22" fillId="0" borderId="0" xfId="23" applyFont="1" applyFill="1" applyBorder="1" applyAlignment="1" applyProtection="1">
      <alignment horizontal="left"/>
      <protection/>
    </xf>
    <xf numFmtId="0" fontId="8" fillId="0" borderId="2" xfId="22" applyFont="1" applyFill="1" applyBorder="1" applyAlignment="1" applyProtection="1">
      <alignment horizontal="left"/>
      <protection/>
    </xf>
    <xf numFmtId="0" fontId="8" fillId="0" borderId="0" xfId="22" applyFont="1" applyFill="1" applyBorder="1" applyAlignment="1" applyProtection="1">
      <alignment horizontal="left" vertical="center"/>
      <protection/>
    </xf>
    <xf numFmtId="0" fontId="8" fillId="0" borderId="0" xfId="22" applyNumberFormat="1" applyFont="1" applyFill="1" applyBorder="1" applyAlignment="1" applyProtection="1">
      <alignment horizontal="left"/>
      <protection/>
    </xf>
    <xf numFmtId="3" fontId="8" fillId="0" borderId="0" xfId="22" applyNumberFormat="1" applyFont="1" applyFill="1" applyBorder="1" applyAlignment="1" applyProtection="1">
      <alignment horizontal="left"/>
      <protection/>
    </xf>
    <xf numFmtId="3" fontId="8" fillId="0" borderId="0" xfId="22" applyNumberFormat="1" applyFont="1" applyFill="1" applyBorder="1" applyAlignment="1" applyProtection="1">
      <alignment horizontal="center"/>
      <protection/>
    </xf>
    <xf numFmtId="3" fontId="8" fillId="0" borderId="18" xfId="22" applyNumberFormat="1" applyFont="1" applyFill="1" applyBorder="1" applyAlignment="1" applyProtection="1">
      <alignment horizontal="left"/>
      <protection/>
    </xf>
    <xf numFmtId="0" fontId="8" fillId="0" borderId="0" xfId="22" applyFont="1" applyFill="1" applyProtection="1">
      <alignment/>
      <protection/>
    </xf>
    <xf numFmtId="0" fontId="4" fillId="0" borderId="9" xfId="0" applyFont="1" applyFill="1" applyBorder="1" applyAlignment="1" applyProtection="1">
      <alignment vertical="center"/>
      <protection/>
    </xf>
    <xf numFmtId="38" fontId="12" fillId="2" borderId="26" xfId="16" applyFont="1" applyFill="1" applyBorder="1" applyAlignment="1" applyProtection="1">
      <alignment/>
      <protection locked="0"/>
    </xf>
    <xf numFmtId="175" fontId="12" fillId="2" borderId="21" xfId="0" applyNumberFormat="1" applyFont="1" applyFill="1" applyBorder="1" applyAlignment="1" applyProtection="1">
      <alignment horizontal="center"/>
      <protection locked="0"/>
    </xf>
    <xf numFmtId="38" fontId="12" fillId="0" borderId="21" xfId="16" applyFont="1" applyFill="1" applyBorder="1" applyAlignment="1" applyProtection="1">
      <alignment/>
      <protection/>
    </xf>
    <xf numFmtId="3" fontId="12" fillId="0" borderId="27" xfId="0" applyNumberFormat="1" applyFont="1" applyFill="1" applyBorder="1" applyAlignment="1" applyProtection="1">
      <alignment/>
      <protection/>
    </xf>
    <xf numFmtId="38" fontId="12" fillId="2" borderId="22" xfId="16" applyFont="1" applyFill="1" applyBorder="1" applyAlignment="1" applyProtection="1">
      <alignment/>
      <protection locked="0"/>
    </xf>
    <xf numFmtId="38" fontId="12" fillId="0" borderId="26" xfId="16" applyFont="1" applyFill="1" applyBorder="1" applyAlignment="1" applyProtection="1">
      <alignment horizontal="centerContinuous"/>
      <protection/>
    </xf>
    <xf numFmtId="38" fontId="12" fillId="0" borderId="22" xfId="16" applyFont="1" applyFill="1" applyBorder="1" applyAlignment="1" applyProtection="1">
      <alignment horizontal="centerContinuous"/>
      <protection/>
    </xf>
    <xf numFmtId="38" fontId="12" fillId="0" borderId="21" xfId="16" applyFont="1" applyFill="1" applyBorder="1" applyAlignment="1" applyProtection="1">
      <alignment horizontal="centerContinuous"/>
      <protection/>
    </xf>
    <xf numFmtId="38" fontId="12" fillId="0" borderId="23" xfId="16" applyFont="1" applyFill="1" applyBorder="1" applyAlignment="1" applyProtection="1">
      <alignment horizontal="centerContinuous"/>
      <protection/>
    </xf>
    <xf numFmtId="0" fontId="4" fillId="0" borderId="21" xfId="0" applyFont="1" applyFill="1" applyBorder="1" applyAlignment="1" applyProtection="1">
      <alignment/>
      <protection/>
    </xf>
    <xf numFmtId="0" fontId="9" fillId="0" borderId="9"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textRotation="90" wrapText="1"/>
      <protection/>
    </xf>
    <xf numFmtId="0" fontId="4" fillId="0" borderId="24" xfId="23" applyFont="1" applyFill="1" applyBorder="1" applyProtection="1">
      <alignment/>
      <protection/>
    </xf>
    <xf numFmtId="0" fontId="4" fillId="0" borderId="2" xfId="23" applyFont="1" applyFill="1" applyBorder="1" applyProtection="1">
      <alignment/>
      <protection/>
    </xf>
    <xf numFmtId="0" fontId="22" fillId="0" borderId="0" xfId="23" applyFont="1" applyFill="1" applyBorder="1" applyAlignment="1" applyProtection="1">
      <alignment/>
      <protection/>
    </xf>
    <xf numFmtId="0" fontId="22" fillId="0" borderId="0" xfId="23" applyFont="1" applyFill="1" applyProtection="1">
      <alignment/>
      <protection/>
    </xf>
    <xf numFmtId="0" fontId="4" fillId="2" borderId="1" xfId="0" applyFont="1" applyFill="1" applyBorder="1" applyAlignment="1" applyProtection="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_A02" xfId="21"/>
    <cellStyle name="Normal_A10" xfId="22"/>
    <cellStyle name="Normal_A20" xfId="23"/>
    <cellStyle name="Normal_PDE Use Only_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152400</xdr:rowOff>
    </xdr:from>
    <xdr:to>
      <xdr:col>15</xdr:col>
      <xdr:colOff>209550</xdr:colOff>
      <xdr:row>36</xdr:row>
      <xdr:rowOff>76200</xdr:rowOff>
    </xdr:to>
    <xdr:sp fLocksText="0">
      <xdr:nvSpPr>
        <xdr:cNvPr id="1" name="Text 3"/>
        <xdr:cNvSpPr txBox="1">
          <a:spLocks noChangeArrowheads="1"/>
        </xdr:cNvSpPr>
      </xdr:nvSpPr>
      <xdr:spPr>
        <a:xfrm>
          <a:off x="476250" y="3438525"/>
          <a:ext cx="5943600" cy="2324100"/>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209550</xdr:colOff>
      <xdr:row>6</xdr:row>
      <xdr:rowOff>0</xdr:rowOff>
    </xdr:from>
    <xdr:to>
      <xdr:col>16</xdr:col>
      <xdr:colOff>57150</xdr:colOff>
      <xdr:row>20</xdr:row>
      <xdr:rowOff>95250</xdr:rowOff>
    </xdr:to>
    <xdr:sp>
      <xdr:nvSpPr>
        <xdr:cNvPr id="2" name="TextBox 4"/>
        <xdr:cNvSpPr txBox="1">
          <a:spLocks noChangeArrowheads="1"/>
        </xdr:cNvSpPr>
      </xdr:nvSpPr>
      <xdr:spPr>
        <a:xfrm>
          <a:off x="209550" y="828675"/>
          <a:ext cx="6448425" cy="2352675"/>
        </a:xfrm>
        <a:prstGeom prst="rect">
          <a:avLst/>
        </a:prstGeom>
        <a:solidFill>
          <a:srgbClr val="FFFFFF"/>
        </a:solidFill>
        <a:ln w="9525" cmpd="sng">
          <a:noFill/>
        </a:ln>
      </xdr:spPr>
      <xdr:txBody>
        <a:bodyPr vertOverflow="clip" wrap="square"/>
        <a:p>
          <a:pPr algn="l">
            <a:defRPr/>
          </a:pPr>
          <a:r>
            <a:rPr lang="en-US" cap="none" sz="1000" b="0" i="0" u="none" baseline="0">
              <a:latin typeface="MS Sans Serif"/>
              <a:ea typeface="MS Sans Serif"/>
              <a:cs typeface="MS Sans Serif"/>
            </a:rPr>
            <a:t>The requirements of Act 34 preclude phased approval of work that commits a district to the project before meeting all requirements of Act 34.  Examples of work that may not be approved as phased work for Act 34 projects are work that is directly related to the new structure (e.g., ordering structural steel) and site development that would not be required if the addition or new structure were not built.  An example of work that could be approved as phased work for Act 34 projects is asbestos removal in an existing wing of a building that would be accomplished even if an addition were not built.
Projects that are phased will not be eligible for reimbursement until Part G, "Project Accounting Based on Bids," for the entire project building is approved by PDE.  If phased bidding approval is being requested for this project, briefly describe the reasons why this project needs to be phased and the proposed construction schedule.
Approval of the "Request for Phased Bidding" does not consitute Departmental approval to enter into construction contracts.  Refer to PlanCon Part E instructions for additional PlanCon Part F Phased submittal and approval requirements.</a:t>
          </a:r>
          <a:r>
            <a:rPr lang="en-US" cap="none" sz="1000" b="0" i="0" u="none" baseline="0">
              <a:latin typeface="MS Sans Serif"/>
              <a:ea typeface="MS Sans Serif"/>
              <a:cs typeface="MS Sans Serif"/>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22</xdr:row>
      <xdr:rowOff>28575</xdr:rowOff>
    </xdr:from>
    <xdr:to>
      <xdr:col>12</xdr:col>
      <xdr:colOff>247650</xdr:colOff>
      <xdr:row>24</xdr:row>
      <xdr:rowOff>104775</xdr:rowOff>
    </xdr:to>
    <xdr:sp>
      <xdr:nvSpPr>
        <xdr:cNvPr id="1" name="TextBox 1"/>
        <xdr:cNvSpPr txBox="1">
          <a:spLocks noChangeArrowheads="1"/>
        </xdr:cNvSpPr>
      </xdr:nvSpPr>
      <xdr:spPr>
        <a:xfrm>
          <a:off x="466725" y="3790950"/>
          <a:ext cx="5819775" cy="619125"/>
        </a:xfrm>
        <a:prstGeom prst="rect">
          <a:avLst/>
        </a:prstGeom>
        <a:solidFill>
          <a:srgbClr val="FFFFFF"/>
        </a:solidFill>
        <a:ln w="9525" cmpd="sng">
          <a:noFill/>
        </a:ln>
      </xdr:spPr>
      <xdr:txBody>
        <a:bodyPr vertOverflow="clip" wrap="square"/>
        <a:p>
          <a:pPr algn="l">
            <a:defRPr/>
          </a:pPr>
          <a:r>
            <a:rPr lang="en-US" cap="none" sz="1000" b="0" i="0" u="none" baseline="0"/>
            <a:t>If this project's Highest Projected Enrollment (line D) is based on district-generated enrollment projections (line C), provide the projections and supporting documentation.</a:t>
          </a:r>
        </a:p>
      </xdr:txBody>
    </xdr:sp>
    <xdr:clientData/>
  </xdr:twoCellAnchor>
  <xdr:twoCellAnchor>
    <xdr:from>
      <xdr:col>2</xdr:col>
      <xdr:colOff>66675</xdr:colOff>
      <xdr:row>24</xdr:row>
      <xdr:rowOff>104775</xdr:rowOff>
    </xdr:from>
    <xdr:to>
      <xdr:col>12</xdr:col>
      <xdr:colOff>361950</xdr:colOff>
      <xdr:row>29</xdr:row>
      <xdr:rowOff>114300</xdr:rowOff>
    </xdr:to>
    <xdr:sp>
      <xdr:nvSpPr>
        <xdr:cNvPr id="2" name="TextBox 2"/>
        <xdr:cNvSpPr txBox="1">
          <a:spLocks noChangeArrowheads="1"/>
        </xdr:cNvSpPr>
      </xdr:nvSpPr>
      <xdr:spPr>
        <a:xfrm>
          <a:off x="428625" y="4410075"/>
          <a:ext cx="5972175" cy="904875"/>
        </a:xfrm>
        <a:prstGeom prst="rect">
          <a:avLst/>
        </a:prstGeom>
        <a:solidFill>
          <a:srgbClr val="FFFFFF"/>
        </a:solidFill>
        <a:ln w="9525" cmpd="sng">
          <a:noFill/>
        </a:ln>
      </xdr:spPr>
      <xdr:txBody>
        <a:bodyPr vertOverflow="clip" wrap="square"/>
        <a:p>
          <a:pPr algn="l">
            <a:defRPr/>
          </a:pPr>
          <a:r>
            <a:rPr lang="en-US" cap="none" sz="1000" b="1" i="0" u="none" baseline="0">
              <a:latin typeface="Courier New"/>
              <a:ea typeface="Courier New"/>
              <a:cs typeface="Courier New"/>
            </a:rPr>
            <a:t>Planned Capacity for Project Grades (list all buildings, including this project building, with </a:t>
          </a:r>
          <a:r>
            <a:rPr lang="en-US" cap="none" sz="1000" b="1" i="0" u="sng" baseline="0">
              <a:latin typeface="Courier New"/>
              <a:ea typeface="Courier New"/>
              <a:cs typeface="Courier New"/>
            </a:rPr>
            <a:t>any of the same grades</a:t>
          </a:r>
          <a:r>
            <a:rPr lang="en-US" cap="none" sz="1000" b="1" i="0" u="none" baseline="0">
              <a:latin typeface="Courier New"/>
              <a:ea typeface="Courier New"/>
              <a:cs typeface="Courier New"/>
            </a:rPr>
            <a:t>, i.e. if the project building houses grades K-6, list all buildings which house 1st, 2nd, 3rd, 4th, 5th or 6th grade, or kindergarten).  See the Part F instructions for additional information about calculating the Planned Building FTE.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25</xdr:row>
      <xdr:rowOff>0</xdr:rowOff>
    </xdr:from>
    <xdr:to>
      <xdr:col>16</xdr:col>
      <xdr:colOff>161925</xdr:colOff>
      <xdr:row>28</xdr:row>
      <xdr:rowOff>0</xdr:rowOff>
    </xdr:to>
    <xdr:sp>
      <xdr:nvSpPr>
        <xdr:cNvPr id="1" name="TextBox 3"/>
        <xdr:cNvSpPr txBox="1">
          <a:spLocks noChangeArrowheads="1"/>
        </xdr:cNvSpPr>
      </xdr:nvSpPr>
      <xdr:spPr>
        <a:xfrm>
          <a:off x="276225" y="5172075"/>
          <a:ext cx="7496175" cy="2809875"/>
        </a:xfrm>
        <a:prstGeom prst="rect">
          <a:avLst/>
        </a:prstGeom>
        <a:solidFill>
          <a:srgbClr val="FFFFFF"/>
        </a:solidFill>
        <a:ln w="9525" cmpd="sng">
          <a:noFill/>
        </a:ln>
      </xdr:spPr>
      <xdr:txBody>
        <a:bodyPr vertOverflow="clip" wrap="square"/>
        <a:p>
          <a:pPr algn="l">
            <a:defRPr/>
          </a:pPr>
          <a:r>
            <a:rPr lang="en-US" cap="none" sz="1000" b="0" i="0" u="none" baseline="0">
              <a:latin typeface="Courier New"/>
              <a:ea typeface="Courier New"/>
              <a:cs typeface="Courier New"/>
            </a:rPr>
            <a:t>For the purpose of determining square footage for a construction project in applying for a referendum exception under Special Session Act 1 of 2006, Section 333 (f)(2)(iii)(C), academic secondary square footage includes secondary and vocational architectural area.  For academic buildings housing both elementary and secondary grades, assign architectural area for the entire academic building based on the room schedule(s) completed for this project.
If a room schedule includes spaces for both elementary and secondary, then the architectural area must be prorated based on the number of elementary and secondary grades.  For example, for a middle school housing sixth, seventh and eighth grades, one-third of the architectural area for the entire academic building would be reported as elementary and two-thirds as secondary.  For a K-12 building with elementary (K-5) and middle/sceondary (6-12) room schedules completed, the architectural area for all of the spaces on the elementary room schedule </a:t>
          </a:r>
          <a:r>
            <a:rPr lang="en-US" cap="none" sz="1000" b="1" i="0" u="sng" baseline="0">
              <a:latin typeface="Courier New"/>
              <a:ea typeface="Courier New"/>
              <a:cs typeface="Courier New"/>
            </a:rPr>
            <a:t>plus</a:t>
          </a:r>
          <a:r>
            <a:rPr lang="en-US" cap="none" sz="1000" b="1" i="1" u="none" baseline="0">
              <a:latin typeface="Courier New"/>
              <a:ea typeface="Courier New"/>
              <a:cs typeface="Courier New"/>
            </a:rPr>
            <a:t> </a:t>
          </a:r>
          <a:r>
            <a:rPr lang="en-US" cap="none" sz="1000" b="0" i="0" u="none" baseline="0">
              <a:latin typeface="Courier New"/>
              <a:ea typeface="Courier New"/>
              <a:cs typeface="Courier New"/>
            </a:rPr>
            <a:t>the prorated architectural area for sixth grade included on the middle/secondary room schedule would be reported as elementary.
If there any questions, contact the Division of School Facilities for further direction.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25</xdr:row>
      <xdr:rowOff>0</xdr:rowOff>
    </xdr:from>
    <xdr:to>
      <xdr:col>13</xdr:col>
      <xdr:colOff>571500</xdr:colOff>
      <xdr:row>38</xdr:row>
      <xdr:rowOff>9525</xdr:rowOff>
    </xdr:to>
    <xdr:sp fLocksText="0">
      <xdr:nvSpPr>
        <xdr:cNvPr id="1" name="Text 4"/>
        <xdr:cNvSpPr txBox="1">
          <a:spLocks noChangeArrowheads="1"/>
        </xdr:cNvSpPr>
      </xdr:nvSpPr>
      <xdr:spPr>
        <a:xfrm>
          <a:off x="190500" y="3333750"/>
          <a:ext cx="6534150" cy="4067175"/>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9525</xdr:rowOff>
    </xdr:from>
    <xdr:to>
      <xdr:col>10</xdr:col>
      <xdr:colOff>0</xdr:colOff>
      <xdr:row>30</xdr:row>
      <xdr:rowOff>295275</xdr:rowOff>
    </xdr:to>
    <xdr:sp fLocksText="0">
      <xdr:nvSpPr>
        <xdr:cNvPr id="1" name="Text 3"/>
        <xdr:cNvSpPr txBox="1">
          <a:spLocks noChangeArrowheads="1"/>
        </xdr:cNvSpPr>
      </xdr:nvSpPr>
      <xdr:spPr>
        <a:xfrm>
          <a:off x="133350" y="4105275"/>
          <a:ext cx="7019925" cy="1200150"/>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152400</xdr:colOff>
      <xdr:row>37</xdr:row>
      <xdr:rowOff>76200</xdr:rowOff>
    </xdr:from>
    <xdr:to>
      <xdr:col>10</xdr:col>
      <xdr:colOff>19050</xdr:colOff>
      <xdr:row>41</xdr:row>
      <xdr:rowOff>38100</xdr:rowOff>
    </xdr:to>
    <xdr:sp fLocksText="0">
      <xdr:nvSpPr>
        <xdr:cNvPr id="2" name="Text 3"/>
        <xdr:cNvSpPr txBox="1">
          <a:spLocks noChangeArrowheads="1"/>
        </xdr:cNvSpPr>
      </xdr:nvSpPr>
      <xdr:spPr>
        <a:xfrm>
          <a:off x="152400" y="6391275"/>
          <a:ext cx="7019925" cy="571500"/>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38100</xdr:colOff>
      <xdr:row>55</xdr:row>
      <xdr:rowOff>142875</xdr:rowOff>
    </xdr:from>
    <xdr:to>
      <xdr:col>9</xdr:col>
      <xdr:colOff>209550</xdr:colOff>
      <xdr:row>56</xdr:row>
      <xdr:rowOff>57150</xdr:rowOff>
    </xdr:to>
    <xdr:sp>
      <xdr:nvSpPr>
        <xdr:cNvPr id="3" name="Line 5"/>
        <xdr:cNvSpPr>
          <a:spLocks/>
        </xdr:cNvSpPr>
      </xdr:nvSpPr>
      <xdr:spPr>
        <a:xfrm flipH="1">
          <a:off x="6343650" y="9134475"/>
          <a:ext cx="17145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85725</xdr:colOff>
      <xdr:row>5</xdr:row>
      <xdr:rowOff>28575</xdr:rowOff>
    </xdr:from>
    <xdr:to>
      <xdr:col>9</xdr:col>
      <xdr:colOff>723900</xdr:colOff>
      <xdr:row>23</xdr:row>
      <xdr:rowOff>104775</xdr:rowOff>
    </xdr:to>
    <xdr:sp>
      <xdr:nvSpPr>
        <xdr:cNvPr id="4" name="TextBox 6"/>
        <xdr:cNvSpPr txBox="1">
          <a:spLocks noChangeArrowheads="1"/>
        </xdr:cNvSpPr>
      </xdr:nvSpPr>
      <xdr:spPr>
        <a:xfrm>
          <a:off x="85725" y="723900"/>
          <a:ext cx="6943725" cy="3152775"/>
        </a:xfrm>
        <a:prstGeom prst="rect">
          <a:avLst/>
        </a:prstGeom>
        <a:solidFill>
          <a:srgbClr val="FFFFFF"/>
        </a:solidFill>
        <a:ln w="9525" cmpd="sng">
          <a:noFill/>
        </a:ln>
      </xdr:spPr>
      <xdr:txBody>
        <a:bodyPr vertOverflow="clip" wrap="square"/>
        <a:p>
          <a:pPr algn="l">
            <a:defRPr/>
          </a:pPr>
          <a:r>
            <a:rPr lang="en-US" cap="none" sz="1000" b="0" i="0" u="none" baseline="0">
              <a:latin typeface="MS Sans Serif"/>
              <a:ea typeface="MS Sans Serif"/>
              <a:cs typeface="MS Sans Serif"/>
            </a:rPr>
            <a:t>Briefly describe the work involved in providing the project building with sanitary sewage disposal, defined as a sewage treatment plant or system required by the Pennsylvania Department of Environmental Protection (DEP), or an extension of the sanitary sewer lines from 5 feet outside the project building to connect to a DEP-approved municipal sewage system.
Reimbursement may be requested for:  (1.) a sewage system or plant or the waste line extension from the building to connect to a local sewer authority to serve a new school building; or (2.) the modification or replacement of an existing system or plant or on-site line extension, as required by the Pennsylvania Department of Environmental Protection.  Only the district's prorated share of the costs to extend a sewer line or to construct a new treatment plant should be requested for reimbursement.
The following is not eligible for reimbursement:  (1.) rock excavation; (2.) interior waste disposal lines or excessive exterior lines; (3.) grease, chemical or oil receptors; and (4.) system, plant or line costs for capacity charges beyond this project building's requirements, such as additional capacity for other school buildings or future community capacity needs (costs to be shared by the school district and other current or future property owners are to be prorated).
</a:t>
          </a:r>
          <a:r>
            <a:rPr lang="en-US" cap="none" sz="1000" b="1" i="0" u="sng" baseline="0">
              <a:latin typeface="MS Sans Serif"/>
              <a:ea typeface="MS Sans Serif"/>
              <a:cs typeface="MS Sans Serif"/>
            </a:rPr>
            <a:t>Provide actual documentation, including the cost in dollars, from the sewer authority to support any claims for tap-in fees or reserve capacity charges.</a:t>
          </a:r>
          <a:r>
            <a:rPr lang="en-US" cap="none" sz="1000" b="0" i="0" u="none" baseline="0">
              <a:latin typeface="MS Sans Serif"/>
              <a:ea typeface="MS Sans Serif"/>
              <a:cs typeface="MS Sans Serif"/>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4</xdr:row>
      <xdr:rowOff>0</xdr:rowOff>
    </xdr:from>
    <xdr:to>
      <xdr:col>8</xdr:col>
      <xdr:colOff>0</xdr:colOff>
      <xdr:row>4</xdr:row>
      <xdr:rowOff>0</xdr:rowOff>
    </xdr:to>
    <xdr:sp>
      <xdr:nvSpPr>
        <xdr:cNvPr id="1" name="Line 3"/>
        <xdr:cNvSpPr>
          <a:spLocks/>
        </xdr:cNvSpPr>
      </xdr:nvSpPr>
      <xdr:spPr>
        <a:xfrm flipV="1">
          <a:off x="5048250" y="647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4</xdr:row>
      <xdr:rowOff>200025</xdr:rowOff>
    </xdr:from>
    <xdr:to>
      <xdr:col>9</xdr:col>
      <xdr:colOff>552450</xdr:colOff>
      <xdr:row>9</xdr:row>
      <xdr:rowOff>171450</xdr:rowOff>
    </xdr:to>
    <xdr:sp>
      <xdr:nvSpPr>
        <xdr:cNvPr id="2" name="TextBox 4"/>
        <xdr:cNvSpPr txBox="1">
          <a:spLocks noChangeArrowheads="1"/>
        </xdr:cNvSpPr>
      </xdr:nvSpPr>
      <xdr:spPr>
        <a:xfrm>
          <a:off x="219075" y="847725"/>
          <a:ext cx="6362700" cy="1009650"/>
        </a:xfrm>
        <a:prstGeom prst="rect">
          <a:avLst/>
        </a:prstGeom>
        <a:solidFill>
          <a:srgbClr val="FFFFFF"/>
        </a:solidFill>
        <a:ln w="9525" cmpd="sng">
          <a:noFill/>
        </a:ln>
      </xdr:spPr>
      <xdr:txBody>
        <a:bodyPr vertOverflow="clip" wrap="square"/>
        <a:p>
          <a:pPr algn="l">
            <a:defRPr/>
          </a:pPr>
          <a:r>
            <a:rPr lang="en-US" cap="none" sz="1000" b="0" i="0" u="none" baseline="0">
              <a:latin typeface="Courier New"/>
              <a:ea typeface="Courier New"/>
              <a:cs typeface="Courier New"/>
            </a:rPr>
            <a:t>The following certification is submitted in lieu of documentation of agency approvals, permits and service availability letters </a:t>
          </a:r>
          <a:r>
            <a:rPr lang="en-US" cap="none" sz="1000" b="0" i="0" u="sng" baseline="0">
              <a:latin typeface="Courier New"/>
              <a:ea typeface="Courier New"/>
              <a:cs typeface="Courier New"/>
            </a:rPr>
            <a:t>except for those from the local and county planning commissions, copies of which must still be submitted</a:t>
          </a:r>
          <a:r>
            <a:rPr lang="en-US" cap="none" sz="1000" b="0" i="0" u="none" baseline="0">
              <a:latin typeface="Courier New"/>
              <a:ea typeface="Courier New"/>
              <a:cs typeface="Courier New"/>
            </a:rPr>
            <a:t>.  The architect of record completing this certification must be a registered architect in Pennsylvania.  The district must maintain the applicable records for audit purposes.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PlanCon%20Projects\PlanCon%20Forms%20&amp;%20Instructions\PLNCN2010\Forms\Part-a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1"/>
      <sheetName val="A02"/>
      <sheetName val="A03"/>
      <sheetName val="A04"/>
      <sheetName val="A07"/>
      <sheetName val="A08"/>
      <sheetName val="A09"/>
      <sheetName val="A10"/>
      <sheetName val="A11"/>
      <sheetName val="A12"/>
      <sheetName val="A13"/>
      <sheetName val="A14"/>
      <sheetName val="A15"/>
      <sheetName val="A16"/>
      <sheetName val="A17"/>
      <sheetName val="A18"/>
      <sheetName val="A19"/>
      <sheetName val="A20"/>
      <sheetName val="A21"/>
      <sheetName val="A22"/>
      <sheetName val="A23"/>
      <sheetName val="PDE Use Only"/>
      <sheetName val="Macros"/>
    </sheetNames>
    <sheetDataSet>
      <sheetData sheetId="0">
        <row r="1">
          <cell r="T1" t="str">
            <v>REVISED JULY 1, 2010</v>
          </cell>
        </row>
        <row r="2">
          <cell r="T2" t="str">
            <v>FORM EXPIRES 6-30-12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74"/>
  <sheetViews>
    <sheetView showGridLines="0" tabSelected="1" zoomScale="87" zoomScaleNormal="87" workbookViewId="0" topLeftCell="A38">
      <selection activeCell="A44" sqref="A44"/>
    </sheetView>
  </sheetViews>
  <sheetFormatPr defaultColWidth="9.140625" defaultRowHeight="12.75"/>
  <cols>
    <col min="1" max="1" width="8.7109375" style="68" customWidth="1"/>
    <col min="2" max="2" width="4.7109375" style="68" customWidth="1"/>
    <col min="3" max="3" width="10.7109375" style="68" customWidth="1"/>
    <col min="4" max="4" width="4.7109375" style="68" customWidth="1"/>
    <col min="5" max="5" width="10.7109375" style="68" customWidth="1"/>
    <col min="6" max="6" width="9.7109375" style="68" customWidth="1"/>
    <col min="7" max="7" width="8.7109375" style="68" customWidth="1"/>
    <col min="8" max="8" width="9.7109375" style="68" customWidth="1"/>
    <col min="9" max="9" width="18.7109375" style="68" customWidth="1"/>
    <col min="10" max="11" width="9.7109375" style="68" customWidth="1"/>
    <col min="12" max="12" width="4.7109375" style="68" customWidth="1"/>
    <col min="13" max="13" width="9.7109375" style="68" customWidth="1"/>
    <col min="14" max="14" width="2.7109375" style="68" customWidth="1"/>
    <col min="15" max="15" width="9.421875" style="68" customWidth="1"/>
    <col min="16" max="16" width="6.8515625" style="68" customWidth="1"/>
    <col min="17" max="17" width="5.421875" style="68" customWidth="1"/>
    <col min="18" max="18" width="16.00390625" style="68" customWidth="1"/>
    <col min="19" max="16384" width="9.140625" style="68" customWidth="1"/>
  </cols>
  <sheetData>
    <row r="1" spans="1:16" ht="13.5">
      <c r="A1" s="119" t="s">
        <v>0</v>
      </c>
      <c r="B1" s="120"/>
      <c r="C1" s="120"/>
      <c r="D1" s="120"/>
      <c r="E1" s="120"/>
      <c r="F1" s="120"/>
      <c r="G1" s="120"/>
      <c r="H1" s="120"/>
      <c r="I1" s="120"/>
      <c r="J1" s="120"/>
      <c r="K1" s="150"/>
      <c r="L1" s="121" t="s">
        <v>1</v>
      </c>
      <c r="M1" s="150"/>
      <c r="N1" s="120"/>
      <c r="P1" s="68" t="s">
        <v>653</v>
      </c>
    </row>
    <row r="2" spans="1:16" ht="13.5">
      <c r="A2" s="122" t="s">
        <v>2</v>
      </c>
      <c r="B2" s="122"/>
      <c r="C2" s="122"/>
      <c r="D2" s="122"/>
      <c r="E2" s="122"/>
      <c r="F2" s="123"/>
      <c r="G2" s="123"/>
      <c r="H2" s="123"/>
      <c r="I2" s="123"/>
      <c r="J2" s="123"/>
      <c r="K2" s="123"/>
      <c r="L2" s="123"/>
      <c r="M2" s="123"/>
      <c r="N2" s="123"/>
      <c r="O2" s="124"/>
      <c r="P2" s="125" t="s">
        <v>654</v>
      </c>
    </row>
    <row r="3" spans="1:15" ht="13.5">
      <c r="A3" s="122" t="s">
        <v>3</v>
      </c>
      <c r="B3" s="126"/>
      <c r="C3" s="126"/>
      <c r="D3" s="122"/>
      <c r="E3" s="122"/>
      <c r="F3" s="122"/>
      <c r="G3" s="122"/>
      <c r="H3" s="122"/>
      <c r="I3" s="122"/>
      <c r="J3" s="122"/>
      <c r="K3" s="122"/>
      <c r="L3" s="122"/>
      <c r="M3" s="122"/>
      <c r="N3" s="122"/>
      <c r="O3" s="124"/>
    </row>
    <row r="4" spans="2:3" ht="7.5" customHeight="1">
      <c r="B4" s="127"/>
      <c r="C4" s="123"/>
    </row>
    <row r="5" spans="1:18" ht="13.5">
      <c r="A5" s="68" t="s">
        <v>632</v>
      </c>
      <c r="B5" s="70"/>
      <c r="C5" s="70"/>
      <c r="D5" s="151"/>
      <c r="E5" s="128"/>
      <c r="F5" s="128"/>
      <c r="G5" s="128"/>
      <c r="H5" s="128"/>
      <c r="I5" s="128"/>
      <c r="J5" s="140" t="s">
        <v>4</v>
      </c>
      <c r="K5" s="151"/>
      <c r="L5" s="128"/>
      <c r="M5" s="128"/>
      <c r="N5" s="128"/>
      <c r="O5" s="70"/>
      <c r="P5" s="70"/>
      <c r="Q5" s="70"/>
      <c r="R5" s="70"/>
    </row>
    <row r="6" spans="1:18" ht="14.25" customHeight="1">
      <c r="A6" s="68" t="s">
        <v>5</v>
      </c>
      <c r="B6" s="70"/>
      <c r="C6" s="70"/>
      <c r="D6" s="151"/>
      <c r="E6" s="128"/>
      <c r="F6" s="128"/>
      <c r="G6" s="128"/>
      <c r="H6" s="128"/>
      <c r="I6" s="128"/>
      <c r="K6" s="139" t="s">
        <v>6</v>
      </c>
      <c r="L6" s="152"/>
      <c r="M6" s="129"/>
      <c r="N6" s="130"/>
      <c r="P6" s="70"/>
      <c r="Q6" s="70"/>
      <c r="R6" s="70"/>
    </row>
    <row r="7" spans="2:18" ht="14.25" customHeight="1">
      <c r="B7" s="70"/>
      <c r="C7" s="70"/>
      <c r="D7" s="70"/>
      <c r="E7" s="70"/>
      <c r="F7" s="70"/>
      <c r="G7" s="70"/>
      <c r="H7" s="70"/>
      <c r="I7" s="70"/>
      <c r="J7" s="70"/>
      <c r="L7" s="131"/>
      <c r="M7" s="70"/>
      <c r="N7" s="131"/>
      <c r="P7" s="70"/>
      <c r="Q7" s="70"/>
      <c r="R7" s="70"/>
    </row>
    <row r="8" spans="1:20" ht="12.75" customHeight="1">
      <c r="A8" s="68" t="s">
        <v>7</v>
      </c>
      <c r="B8" s="66"/>
      <c r="H8" s="70"/>
      <c r="I8" s="151"/>
      <c r="J8" s="128"/>
      <c r="K8" s="128"/>
      <c r="L8" s="128"/>
      <c r="M8" s="128"/>
      <c r="N8" s="128"/>
      <c r="O8" s="66"/>
      <c r="P8" s="66"/>
      <c r="Q8" s="66"/>
      <c r="R8" s="66"/>
      <c r="S8" s="66"/>
      <c r="T8" s="66"/>
    </row>
    <row r="9" spans="1:20" ht="12.75" customHeight="1">
      <c r="A9" s="68" t="s">
        <v>8</v>
      </c>
      <c r="B9" s="66"/>
      <c r="C9" s="70"/>
      <c r="D9" s="70"/>
      <c r="E9" s="70"/>
      <c r="F9" s="70"/>
      <c r="G9" s="70"/>
      <c r="H9" s="70"/>
      <c r="I9" s="70"/>
      <c r="J9" s="70"/>
      <c r="K9" s="70"/>
      <c r="L9" s="70"/>
      <c r="M9" s="70"/>
      <c r="N9" s="70"/>
      <c r="O9" s="70"/>
      <c r="P9" s="70"/>
      <c r="Q9" s="70"/>
      <c r="R9" s="70"/>
      <c r="S9" s="70"/>
      <c r="T9" s="70"/>
    </row>
    <row r="10" spans="1:14" ht="3.75" customHeight="1">
      <c r="A10" s="153"/>
      <c r="C10" s="123"/>
      <c r="D10" s="123"/>
      <c r="E10" s="123"/>
      <c r="F10" s="132"/>
      <c r="G10" s="132"/>
      <c r="H10" s="123"/>
      <c r="I10" s="123"/>
      <c r="J10" s="123"/>
      <c r="K10" s="123"/>
      <c r="L10" s="123"/>
      <c r="M10" s="123"/>
      <c r="N10" s="123"/>
    </row>
    <row r="11" spans="1:20" ht="15" customHeight="1">
      <c r="A11" s="154"/>
      <c r="B11" s="128"/>
      <c r="C11" s="52"/>
      <c r="D11" s="128"/>
      <c r="E11" s="128"/>
      <c r="F11" s="128"/>
      <c r="G11" s="52"/>
      <c r="H11" s="70"/>
      <c r="I11" s="150"/>
      <c r="J11" s="70"/>
      <c r="K11" s="152"/>
      <c r="L11" s="129"/>
      <c r="M11" s="129"/>
      <c r="N11" s="133"/>
      <c r="O11" s="70"/>
      <c r="P11" s="66"/>
      <c r="Q11" s="66"/>
      <c r="R11" s="66"/>
      <c r="S11" s="70"/>
      <c r="T11" s="70"/>
    </row>
    <row r="12" spans="1:20" ht="9.75" customHeight="1">
      <c r="A12" s="132" t="s">
        <v>9</v>
      </c>
      <c r="B12" s="123"/>
      <c r="C12" s="134"/>
      <c r="D12" s="123"/>
      <c r="E12" s="123"/>
      <c r="F12" s="123"/>
      <c r="G12" s="134"/>
      <c r="H12" s="127"/>
      <c r="I12" s="132" t="s">
        <v>10</v>
      </c>
      <c r="J12" s="124"/>
      <c r="K12" s="132" t="s">
        <v>11</v>
      </c>
      <c r="L12" s="132"/>
      <c r="M12" s="123"/>
      <c r="N12" s="124"/>
      <c r="O12" s="127"/>
      <c r="P12" s="66"/>
      <c r="Q12" s="66"/>
      <c r="R12" s="66"/>
      <c r="S12" s="124"/>
      <c r="T12" s="123"/>
    </row>
    <row r="13" spans="1:16" ht="12.75" customHeight="1">
      <c r="A13" s="68" t="s">
        <v>12</v>
      </c>
      <c r="G13" s="70"/>
      <c r="H13" s="154"/>
      <c r="I13" s="135"/>
      <c r="J13" s="129"/>
      <c r="K13" s="129"/>
      <c r="L13" s="135"/>
      <c r="M13" s="135"/>
      <c r="N13" s="135"/>
      <c r="O13" s="66"/>
      <c r="P13" s="66"/>
    </row>
    <row r="14" spans="1:16" ht="4.5" customHeight="1">
      <c r="A14" s="136"/>
      <c r="I14" s="132"/>
      <c r="J14" s="123"/>
      <c r="K14" s="123"/>
      <c r="L14" s="132"/>
      <c r="M14" s="132"/>
      <c r="N14" s="132"/>
      <c r="O14" s="70"/>
      <c r="P14" s="70"/>
    </row>
    <row r="15" spans="1:16" ht="12.75" customHeight="1">
      <c r="A15" s="68" t="s">
        <v>594</v>
      </c>
      <c r="G15" s="70"/>
      <c r="H15" s="154"/>
      <c r="I15" s="135"/>
      <c r="J15" s="129"/>
      <c r="K15" s="129"/>
      <c r="L15" s="135"/>
      <c r="M15" s="135"/>
      <c r="N15" s="135"/>
      <c r="O15" s="66"/>
      <c r="P15" s="66"/>
    </row>
    <row r="16" spans="1:16" ht="9.75" customHeight="1">
      <c r="A16" s="136"/>
      <c r="I16" s="132"/>
      <c r="J16" s="123"/>
      <c r="K16" s="123"/>
      <c r="L16" s="132"/>
      <c r="M16" s="132"/>
      <c r="N16" s="132"/>
      <c r="O16" s="70"/>
      <c r="P16" s="70"/>
    </row>
    <row r="17" ht="12.75" customHeight="1">
      <c r="A17" s="68" t="s">
        <v>645</v>
      </c>
    </row>
    <row r="18" spans="3:16" ht="3.75" customHeight="1">
      <c r="C18" s="123"/>
      <c r="D18" s="123"/>
      <c r="E18" s="123"/>
      <c r="F18" s="132"/>
      <c r="G18" s="132"/>
      <c r="H18" s="123"/>
      <c r="I18" s="155"/>
      <c r="J18" s="123"/>
      <c r="K18" s="123"/>
      <c r="L18" s="123"/>
      <c r="M18" s="123"/>
      <c r="N18" s="123"/>
      <c r="O18" s="70"/>
      <c r="P18" s="66"/>
    </row>
    <row r="19" spans="1:20" ht="15" customHeight="1">
      <c r="A19" s="154"/>
      <c r="B19" s="128"/>
      <c r="C19" s="52"/>
      <c r="D19" s="128"/>
      <c r="E19" s="128"/>
      <c r="F19" s="128"/>
      <c r="G19" s="52"/>
      <c r="H19" s="70"/>
      <c r="I19" s="150"/>
      <c r="J19" s="70"/>
      <c r="K19" s="152"/>
      <c r="L19" s="129"/>
      <c r="M19" s="129"/>
      <c r="N19" s="133"/>
      <c r="O19" s="70"/>
      <c r="P19" s="66"/>
      <c r="Q19" s="66"/>
      <c r="R19" s="66"/>
      <c r="S19" s="70"/>
      <c r="T19" s="70"/>
    </row>
    <row r="20" spans="1:20" ht="9.75" customHeight="1">
      <c r="A20" s="132" t="s">
        <v>646</v>
      </c>
      <c r="B20" s="123"/>
      <c r="C20" s="134"/>
      <c r="D20" s="123"/>
      <c r="E20" s="123"/>
      <c r="F20" s="123"/>
      <c r="G20" s="134"/>
      <c r="H20" s="127"/>
      <c r="I20" s="132" t="s">
        <v>10</v>
      </c>
      <c r="J20" s="124"/>
      <c r="K20" s="132" t="s">
        <v>11</v>
      </c>
      <c r="L20" s="132"/>
      <c r="M20" s="123"/>
      <c r="N20" s="124"/>
      <c r="O20" s="127"/>
      <c r="P20" s="66"/>
      <c r="Q20" s="66"/>
      <c r="R20" s="66"/>
      <c r="S20" s="124"/>
      <c r="T20" s="123"/>
    </row>
    <row r="21" spans="1:16" ht="4.5" customHeight="1">
      <c r="A21" s="136"/>
      <c r="I21" s="132"/>
      <c r="J21" s="123"/>
      <c r="K21" s="123"/>
      <c r="L21" s="132"/>
      <c r="M21" s="132"/>
      <c r="N21" s="132"/>
      <c r="O21" s="70"/>
      <c r="P21" s="70"/>
    </row>
    <row r="22" spans="1:16" ht="12.75" customHeight="1">
      <c r="A22" s="68" t="s">
        <v>647</v>
      </c>
      <c r="G22" s="70"/>
      <c r="H22" s="154"/>
      <c r="I22" s="135"/>
      <c r="J22" s="129"/>
      <c r="K22" s="129"/>
      <c r="L22" s="135"/>
      <c r="M22" s="135"/>
      <c r="N22" s="135"/>
      <c r="O22" s="66"/>
      <c r="P22" s="66"/>
    </row>
    <row r="23" spans="3:14" ht="4.5" customHeight="1">
      <c r="C23" s="123"/>
      <c r="D23" s="123"/>
      <c r="E23" s="123"/>
      <c r="F23" s="132"/>
      <c r="G23" s="132"/>
      <c r="H23" s="123"/>
      <c r="I23" s="123"/>
      <c r="J23" s="123"/>
      <c r="K23" s="123"/>
      <c r="L23" s="123"/>
      <c r="M23" s="123"/>
      <c r="N23" s="123"/>
    </row>
    <row r="24" ht="12.75" customHeight="1">
      <c r="A24" s="68" t="s">
        <v>13</v>
      </c>
    </row>
    <row r="25" ht="12.75" customHeight="1">
      <c r="A25" s="68" t="s">
        <v>14</v>
      </c>
    </row>
    <row r="26" ht="12.75" customHeight="1">
      <c r="A26" s="68" t="s">
        <v>15</v>
      </c>
    </row>
    <row r="27" ht="12.75" customHeight="1">
      <c r="A27" s="68" t="s">
        <v>16</v>
      </c>
    </row>
    <row r="28" ht="12.75" customHeight="1">
      <c r="A28" s="68" t="s">
        <v>17</v>
      </c>
    </row>
    <row r="29" ht="9" customHeight="1"/>
    <row r="30" ht="9.75" customHeight="1"/>
    <row r="31" spans="1:14" ht="13.5" customHeight="1">
      <c r="A31" s="124"/>
      <c r="B31" s="124"/>
      <c r="C31" s="66"/>
      <c r="D31" s="124"/>
      <c r="E31" s="124"/>
      <c r="F31" s="137"/>
      <c r="G31" s="138"/>
      <c r="H31" s="139" t="s">
        <v>18</v>
      </c>
      <c r="I31" s="156"/>
      <c r="J31" s="137"/>
      <c r="K31" s="124"/>
      <c r="L31" s="124"/>
      <c r="M31" s="124"/>
      <c r="N31" s="124"/>
    </row>
    <row r="32" spans="1:14" ht="5.25" customHeight="1">
      <c r="A32" s="124"/>
      <c r="B32" s="124"/>
      <c r="C32" s="124"/>
      <c r="D32" s="124"/>
      <c r="E32" s="124"/>
      <c r="F32" s="133"/>
      <c r="G32" s="133"/>
      <c r="H32" s="133"/>
      <c r="I32" s="133"/>
      <c r="J32" s="133"/>
      <c r="K32" s="124"/>
      <c r="L32" s="124"/>
      <c r="M32" s="124"/>
      <c r="N32" s="124"/>
    </row>
    <row r="33" spans="4:13" ht="14.25" customHeight="1">
      <c r="D33" s="140" t="s">
        <v>19</v>
      </c>
      <c r="E33" s="139" t="s">
        <v>20</v>
      </c>
      <c r="F33" s="150"/>
      <c r="G33" s="139" t="s">
        <v>21</v>
      </c>
      <c r="H33" s="150"/>
      <c r="I33" s="139" t="s">
        <v>22</v>
      </c>
      <c r="J33" s="150"/>
      <c r="L33" s="139" t="s">
        <v>23</v>
      </c>
      <c r="M33" s="150"/>
    </row>
    <row r="34" spans="3:14" ht="3.75" customHeight="1">
      <c r="C34" s="123"/>
      <c r="D34" s="123"/>
      <c r="E34" s="123"/>
      <c r="F34" s="132"/>
      <c r="G34" s="132"/>
      <c r="H34" s="123"/>
      <c r="I34" s="123"/>
      <c r="J34" s="123"/>
      <c r="K34" s="123"/>
      <c r="L34" s="123"/>
      <c r="M34" s="123"/>
      <c r="N34" s="123"/>
    </row>
    <row r="35" spans="2:14" ht="14.25" customHeight="1">
      <c r="B35" s="52"/>
      <c r="C35" s="128"/>
      <c r="D35" s="128"/>
      <c r="E35" s="128"/>
      <c r="F35" s="52"/>
      <c r="G35" s="129"/>
      <c r="H35" s="141"/>
      <c r="I35" s="152"/>
      <c r="J35" s="129"/>
      <c r="K35" s="129"/>
      <c r="L35" s="129"/>
      <c r="M35" s="129"/>
      <c r="N35" s="129"/>
    </row>
    <row r="36" spans="2:14" ht="9.75" customHeight="1">
      <c r="B36" s="142" t="s">
        <v>24</v>
      </c>
      <c r="C36" s="123"/>
      <c r="D36" s="123"/>
      <c r="E36" s="123"/>
      <c r="F36" s="132"/>
      <c r="G36" s="123"/>
      <c r="H36" s="127"/>
      <c r="I36" s="132" t="s">
        <v>25</v>
      </c>
      <c r="J36" s="132"/>
      <c r="K36" s="132"/>
      <c r="L36" s="132"/>
      <c r="M36" s="123"/>
      <c r="N36" s="123"/>
    </row>
    <row r="37" spans="2:14" ht="13.5" customHeight="1">
      <c r="B37" s="151"/>
      <c r="C37" s="128"/>
      <c r="D37" s="128"/>
      <c r="E37" s="128"/>
      <c r="F37" s="128"/>
      <c r="G37" s="128"/>
      <c r="H37" s="128"/>
      <c r="I37" s="128"/>
      <c r="J37" s="128"/>
      <c r="K37" s="143"/>
      <c r="L37" s="70"/>
      <c r="M37" s="157"/>
      <c r="N37" s="129"/>
    </row>
    <row r="38" spans="2:14" ht="12" customHeight="1">
      <c r="B38" s="142" t="s">
        <v>648</v>
      </c>
      <c r="C38" s="123"/>
      <c r="D38" s="123"/>
      <c r="E38" s="123"/>
      <c r="F38" s="123"/>
      <c r="G38" s="123"/>
      <c r="H38" s="123"/>
      <c r="I38" s="123"/>
      <c r="J38" s="123"/>
      <c r="K38" s="123"/>
      <c r="M38" s="132" t="s">
        <v>26</v>
      </c>
      <c r="N38" s="132"/>
    </row>
    <row r="39" spans="2:14" ht="9.75" customHeight="1">
      <c r="B39" s="142"/>
      <c r="C39" s="123"/>
      <c r="D39" s="123"/>
      <c r="E39" s="123"/>
      <c r="F39" s="123"/>
      <c r="G39" s="123"/>
      <c r="H39" s="123"/>
      <c r="I39" s="123"/>
      <c r="J39" s="123"/>
      <c r="K39" s="123"/>
      <c r="M39" s="132"/>
      <c r="N39" s="132"/>
    </row>
    <row r="40" spans="2:14" ht="9.75" customHeight="1">
      <c r="B40" s="142"/>
      <c r="C40" s="123"/>
      <c r="D40" s="123"/>
      <c r="E40" s="123"/>
      <c r="F40" s="123"/>
      <c r="G40" s="123"/>
      <c r="H40" s="123"/>
      <c r="I40" s="123"/>
      <c r="J40" s="123"/>
      <c r="K40" s="123"/>
      <c r="M40" s="132"/>
      <c r="N40" s="132"/>
    </row>
    <row r="41" spans="1:14" ht="12" customHeight="1">
      <c r="A41" s="144" t="s">
        <v>27</v>
      </c>
      <c r="B41" s="123"/>
      <c r="C41" s="123"/>
      <c r="D41" s="123"/>
      <c r="E41" s="123"/>
      <c r="F41" s="123"/>
      <c r="G41" s="123"/>
      <c r="H41" s="123"/>
      <c r="I41" s="123"/>
      <c r="J41" s="123"/>
      <c r="K41" s="123"/>
      <c r="L41" s="123"/>
      <c r="M41" s="132"/>
      <c r="N41" s="132"/>
    </row>
    <row r="42" spans="2:14" ht="9.75" customHeight="1">
      <c r="B42" s="123"/>
      <c r="C42" s="123"/>
      <c r="D42" s="123"/>
      <c r="E42" s="123"/>
      <c r="F42" s="123"/>
      <c r="G42" s="123"/>
      <c r="H42" s="123"/>
      <c r="I42" s="123"/>
      <c r="J42" s="123"/>
      <c r="K42" s="123"/>
      <c r="M42" s="132"/>
      <c r="N42" s="132"/>
    </row>
    <row r="43" spans="1:4" ht="11.25" customHeight="1">
      <c r="A43" s="145" t="s">
        <v>28</v>
      </c>
      <c r="B43" s="145"/>
      <c r="C43" s="145" t="s">
        <v>29</v>
      </c>
      <c r="D43" s="146"/>
    </row>
    <row r="44" spans="1:5" ht="12" customHeight="1">
      <c r="A44" s="150"/>
      <c r="B44" s="131"/>
      <c r="C44" s="147" t="s">
        <v>30</v>
      </c>
      <c r="D44" s="147"/>
      <c r="E44" s="68" t="s">
        <v>31</v>
      </c>
    </row>
    <row r="45" spans="1:5" ht="12" customHeight="1">
      <c r="A45" s="150"/>
      <c r="B45" s="131"/>
      <c r="C45" s="147" t="s">
        <v>32</v>
      </c>
      <c r="D45" s="147"/>
      <c r="E45" s="68" t="s">
        <v>33</v>
      </c>
    </row>
    <row r="46" spans="1:5" ht="12" customHeight="1">
      <c r="A46" s="150"/>
      <c r="B46" s="131"/>
      <c r="C46" s="147" t="s">
        <v>34</v>
      </c>
      <c r="D46" s="147"/>
      <c r="E46" s="68" t="s">
        <v>35</v>
      </c>
    </row>
    <row r="47" spans="1:5" ht="12" customHeight="1">
      <c r="A47" s="150"/>
      <c r="B47" s="131"/>
      <c r="C47" s="147" t="s">
        <v>36</v>
      </c>
      <c r="D47" s="147"/>
      <c r="E47" s="68" t="s">
        <v>37</v>
      </c>
    </row>
    <row r="48" spans="1:5" ht="12" customHeight="1">
      <c r="A48" s="150"/>
      <c r="B48" s="70"/>
      <c r="C48" s="147" t="s">
        <v>38</v>
      </c>
      <c r="D48" s="147"/>
      <c r="E48" s="68" t="s">
        <v>39</v>
      </c>
    </row>
    <row r="49" spans="1:5" ht="12" customHeight="1">
      <c r="A49" s="150"/>
      <c r="B49" s="70"/>
      <c r="C49" s="147" t="s">
        <v>40</v>
      </c>
      <c r="D49" s="147"/>
      <c r="E49" s="68" t="s">
        <v>41</v>
      </c>
    </row>
    <row r="50" spans="1:5" ht="12" customHeight="1">
      <c r="A50" s="150"/>
      <c r="B50" s="70"/>
      <c r="C50" s="147" t="s">
        <v>42</v>
      </c>
      <c r="D50" s="147"/>
      <c r="E50" s="68" t="s">
        <v>43</v>
      </c>
    </row>
    <row r="51" spans="1:5" ht="12" customHeight="1">
      <c r="A51" s="150"/>
      <c r="B51" s="70"/>
      <c r="C51" s="147" t="s">
        <v>44</v>
      </c>
      <c r="D51" s="147"/>
      <c r="E51" s="68" t="s">
        <v>45</v>
      </c>
    </row>
    <row r="52" spans="1:5" ht="12" customHeight="1">
      <c r="A52" s="150"/>
      <c r="B52" s="70"/>
      <c r="C52" s="147" t="s">
        <v>46</v>
      </c>
      <c r="D52" s="147"/>
      <c r="E52" s="68" t="s">
        <v>47</v>
      </c>
    </row>
    <row r="53" spans="1:5" ht="12" customHeight="1">
      <c r="A53" s="150"/>
      <c r="B53" s="70"/>
      <c r="C53" s="147" t="s">
        <v>48</v>
      </c>
      <c r="D53" s="147"/>
      <c r="E53" s="68" t="s">
        <v>546</v>
      </c>
    </row>
    <row r="54" spans="1:5" ht="12" customHeight="1">
      <c r="A54" s="150"/>
      <c r="B54" s="70"/>
      <c r="C54" s="147" t="s">
        <v>49</v>
      </c>
      <c r="D54" s="147"/>
      <c r="E54" s="68" t="s">
        <v>506</v>
      </c>
    </row>
    <row r="55" spans="1:5" ht="12" customHeight="1">
      <c r="A55" s="150"/>
      <c r="B55" s="70"/>
      <c r="C55" s="147" t="s">
        <v>50</v>
      </c>
      <c r="D55" s="147"/>
      <c r="E55" s="68" t="s">
        <v>51</v>
      </c>
    </row>
    <row r="56" spans="1:5" ht="12" customHeight="1">
      <c r="A56" s="150"/>
      <c r="B56" s="70"/>
      <c r="C56" s="147" t="s">
        <v>52</v>
      </c>
      <c r="D56" s="147"/>
      <c r="E56" s="68" t="s">
        <v>53</v>
      </c>
    </row>
    <row r="57" spans="1:5" ht="12" customHeight="1">
      <c r="A57" s="150"/>
      <c r="B57" s="131"/>
      <c r="C57" s="147" t="s">
        <v>54</v>
      </c>
      <c r="D57" s="147"/>
      <c r="E57" s="124" t="s">
        <v>55</v>
      </c>
    </row>
    <row r="58" spans="1:5" ht="12" customHeight="1">
      <c r="A58" s="150"/>
      <c r="B58" s="131"/>
      <c r="C58" s="147" t="s">
        <v>56</v>
      </c>
      <c r="D58" s="147"/>
      <c r="E58" s="124" t="s">
        <v>57</v>
      </c>
    </row>
    <row r="59" spans="1:5" ht="10.5" customHeight="1">
      <c r="A59" s="99"/>
      <c r="B59" s="131"/>
      <c r="C59" s="147"/>
      <c r="D59" s="147"/>
      <c r="E59" s="124" t="s">
        <v>58</v>
      </c>
    </row>
    <row r="60" spans="1:5" ht="12" customHeight="1">
      <c r="A60" s="150"/>
      <c r="B60" s="131"/>
      <c r="C60" s="147"/>
      <c r="D60" s="147"/>
      <c r="E60" s="124" t="s">
        <v>624</v>
      </c>
    </row>
    <row r="61" spans="1:5" ht="10.5" customHeight="1">
      <c r="A61" s="99"/>
      <c r="B61" s="131"/>
      <c r="C61" s="147"/>
      <c r="D61" s="147"/>
      <c r="E61" s="124" t="s">
        <v>625</v>
      </c>
    </row>
    <row r="62" spans="1:5" ht="10.5" customHeight="1">
      <c r="A62" s="99"/>
      <c r="B62" s="131"/>
      <c r="C62" s="147"/>
      <c r="D62" s="147"/>
      <c r="E62" s="124" t="s">
        <v>626</v>
      </c>
    </row>
    <row r="63" spans="1:5" ht="12" customHeight="1">
      <c r="A63" s="150"/>
      <c r="B63" s="131"/>
      <c r="C63" s="147"/>
      <c r="D63" s="147"/>
      <c r="E63" s="124" t="s">
        <v>627</v>
      </c>
    </row>
    <row r="64" spans="1:5" ht="10.5" customHeight="1">
      <c r="A64" s="99"/>
      <c r="B64" s="131"/>
      <c r="C64" s="147"/>
      <c r="D64" s="147"/>
      <c r="E64" s="124" t="s">
        <v>628</v>
      </c>
    </row>
    <row r="65" spans="1:5" ht="10.5" customHeight="1">
      <c r="A65" s="99"/>
      <c r="B65" s="131"/>
      <c r="C65" s="147"/>
      <c r="D65" s="147"/>
      <c r="E65" s="124" t="s">
        <v>629</v>
      </c>
    </row>
    <row r="66" spans="1:5" ht="12" customHeight="1">
      <c r="A66" s="150"/>
      <c r="B66" s="131"/>
      <c r="C66" s="147"/>
      <c r="D66" s="147"/>
      <c r="E66" s="68" t="s">
        <v>59</v>
      </c>
    </row>
    <row r="67" spans="1:5" ht="10.5" customHeight="1">
      <c r="A67" s="131"/>
      <c r="B67" s="131"/>
      <c r="C67" s="147"/>
      <c r="D67" s="147"/>
      <c r="E67" s="68" t="s">
        <v>60</v>
      </c>
    </row>
    <row r="68" spans="1:5" ht="10.5" customHeight="1">
      <c r="A68" s="131"/>
      <c r="B68" s="70"/>
      <c r="C68" s="147"/>
      <c r="D68" s="147"/>
      <c r="E68" s="68" t="s">
        <v>61</v>
      </c>
    </row>
    <row r="69" spans="1:5" ht="12" customHeight="1">
      <c r="A69" s="150"/>
      <c r="B69" s="131"/>
      <c r="C69" s="147"/>
      <c r="D69" s="147"/>
      <c r="E69" s="68" t="s">
        <v>62</v>
      </c>
    </row>
    <row r="70" spans="1:5" ht="10.5" customHeight="1">
      <c r="A70" s="148"/>
      <c r="B70" s="131"/>
      <c r="C70" s="147"/>
      <c r="D70" s="147"/>
      <c r="E70" s="68" t="s">
        <v>63</v>
      </c>
    </row>
    <row r="71" spans="1:5" ht="12" customHeight="1">
      <c r="A71" s="1078"/>
      <c r="B71" s="131"/>
      <c r="C71" s="147"/>
      <c r="D71" s="147"/>
      <c r="E71" s="68" t="s">
        <v>742</v>
      </c>
    </row>
    <row r="72" spans="1:4" ht="21.75" customHeight="1">
      <c r="A72" s="131"/>
      <c r="B72" s="70"/>
      <c r="C72" s="147"/>
      <c r="D72" s="147"/>
    </row>
    <row r="73" spans="1:14" ht="12" customHeight="1">
      <c r="A73" s="149" t="s">
        <v>64</v>
      </c>
      <c r="B73" s="141"/>
      <c r="C73" s="123"/>
      <c r="D73" s="123"/>
      <c r="E73" s="123"/>
      <c r="F73" s="123"/>
      <c r="G73" s="123"/>
      <c r="H73" s="123"/>
      <c r="I73" s="123"/>
      <c r="J73" s="123"/>
      <c r="K73" s="123"/>
      <c r="L73" s="123"/>
      <c r="M73" s="123"/>
      <c r="N73" s="123"/>
    </row>
    <row r="74" spans="1:14" ht="27" customHeight="1">
      <c r="A74" s="68" t="str">
        <f>Rev_Date</f>
        <v>REVISED JULY 1, 2010</v>
      </c>
      <c r="E74" s="124"/>
      <c r="F74" s="123"/>
      <c r="G74" s="7" t="str">
        <f>Exp_Date</f>
        <v>FORM EXPIRES 6-30-12</v>
      </c>
      <c r="I74" s="123"/>
      <c r="J74" s="123"/>
      <c r="K74" s="123"/>
      <c r="N74" s="139" t="s">
        <v>65</v>
      </c>
    </row>
  </sheetData>
  <sheetProtection sheet="1" objects="1" scenarios="1"/>
  <printOptions horizontalCentered="1" verticalCentered="1"/>
  <pageMargins left="0.25" right="0.25" top="0.25" bottom="0.25" header="0.5" footer="0.5"/>
  <pageSetup blackAndWhite="1" fitToHeight="1" fitToWidth="1" orientation="portrait" scale="83" r:id="rId1"/>
</worksheet>
</file>

<file path=xl/worksheets/sheet10.xml><?xml version="1.0" encoding="utf-8"?>
<worksheet xmlns="http://schemas.openxmlformats.org/spreadsheetml/2006/main" xmlns:r="http://schemas.openxmlformats.org/officeDocument/2006/relationships">
  <sheetPr>
    <pageSetUpPr fitToPage="1"/>
  </sheetPr>
  <dimension ref="A1:U68"/>
  <sheetViews>
    <sheetView showGridLines="0" showZeros="0" zoomScale="87" zoomScaleNormal="87" workbookViewId="0" topLeftCell="A1">
      <selection activeCell="G9" sqref="G9"/>
    </sheetView>
  </sheetViews>
  <sheetFormatPr defaultColWidth="9.140625" defaultRowHeight="12.75"/>
  <cols>
    <col min="1" max="1" width="8.7109375" style="68" customWidth="1"/>
    <col min="2" max="2" width="4.7109375" style="68" customWidth="1"/>
    <col min="3" max="4" width="7.7109375" style="68" customWidth="1"/>
    <col min="5" max="5" width="4.140625" style="68" customWidth="1"/>
    <col min="6" max="6" width="5.7109375" style="68" customWidth="1"/>
    <col min="7" max="14" width="8.421875" style="68" customWidth="1"/>
    <col min="15" max="15" width="5.7109375" style="68" customWidth="1"/>
    <col min="16" max="16" width="3.7109375" style="68" customWidth="1"/>
    <col min="17" max="18" width="1.7109375" style="68" customWidth="1"/>
    <col min="19" max="19" width="2.7109375" style="68" customWidth="1"/>
    <col min="20" max="20" width="3.7109375" style="68" customWidth="1"/>
    <col min="21" max="22" width="1.7109375" style="68" customWidth="1"/>
    <col min="23" max="16384" width="9.140625" style="68" customWidth="1"/>
  </cols>
  <sheetData>
    <row r="1" spans="1:21" ht="18.75" customHeight="1">
      <c r="A1" s="248" t="s">
        <v>229</v>
      </c>
      <c r="B1" s="249"/>
      <c r="C1" s="249"/>
      <c r="D1" s="249"/>
      <c r="E1" s="249"/>
      <c r="F1" s="166"/>
      <c r="G1" s="166"/>
      <c r="H1" s="166"/>
      <c r="I1" s="166"/>
      <c r="J1" s="166"/>
      <c r="K1" s="166"/>
      <c r="L1" s="166"/>
      <c r="M1" s="166"/>
      <c r="N1" s="166"/>
      <c r="O1" s="166"/>
      <c r="P1" s="166"/>
      <c r="Q1" s="166"/>
      <c r="R1" s="166"/>
      <c r="S1" s="166"/>
      <c r="T1" s="166"/>
      <c r="U1" s="250"/>
    </row>
    <row r="2" spans="1:21" s="485" customFormat="1" ht="8.25" customHeight="1">
      <c r="A2" s="168" t="s">
        <v>634</v>
      </c>
      <c r="B2" s="111"/>
      <c r="C2" s="111"/>
      <c r="D2" s="111"/>
      <c r="E2" s="111"/>
      <c r="H2" s="168" t="s">
        <v>116</v>
      </c>
      <c r="K2" s="111"/>
      <c r="L2" s="111"/>
      <c r="M2" s="111"/>
      <c r="N2" s="111"/>
      <c r="O2" s="168" t="s">
        <v>120</v>
      </c>
      <c r="P2" s="111"/>
      <c r="U2" s="486"/>
    </row>
    <row r="3" spans="1:21" s="153" customFormat="1" ht="12.75">
      <c r="A3" s="177">
        <f>'F01'!D5</f>
        <v>0</v>
      </c>
      <c r="B3" s="251"/>
      <c r="C3" s="251"/>
      <c r="D3" s="251"/>
      <c r="E3" s="251"/>
      <c r="H3" s="177">
        <f>'F01'!D6</f>
        <v>0</v>
      </c>
      <c r="K3" s="251"/>
      <c r="L3" s="251"/>
      <c r="M3" s="251"/>
      <c r="N3" s="251"/>
      <c r="O3" s="177"/>
      <c r="P3" s="159">
        <f>'F01'!K1</f>
        <v>0</v>
      </c>
      <c r="Q3" s="159"/>
      <c r="R3" s="252" t="s">
        <v>1</v>
      </c>
      <c r="S3" s="253">
        <f>'F01'!M1</f>
        <v>0</v>
      </c>
      <c r="T3" s="159"/>
      <c r="U3" s="254"/>
    </row>
    <row r="4" spans="1:21" ht="5.25" customHeight="1" thickBot="1">
      <c r="A4" s="255"/>
      <c r="B4" s="256"/>
      <c r="C4" s="256"/>
      <c r="D4" s="256"/>
      <c r="E4" s="256"/>
      <c r="F4" s="256"/>
      <c r="G4" s="256"/>
      <c r="H4" s="255"/>
      <c r="I4" s="256"/>
      <c r="J4" s="256"/>
      <c r="K4" s="256"/>
      <c r="L4" s="256"/>
      <c r="M4" s="256"/>
      <c r="N4" s="256"/>
      <c r="O4" s="255"/>
      <c r="P4" s="256"/>
      <c r="Q4" s="256"/>
      <c r="R4" s="256"/>
      <c r="S4" s="256"/>
      <c r="T4" s="256"/>
      <c r="U4" s="257"/>
    </row>
    <row r="5" spans="1:21" ht="15.75" customHeight="1" thickTop="1">
      <c r="A5" s="171"/>
      <c r="B5" s="70"/>
      <c r="C5" s="70"/>
      <c r="D5" s="70"/>
      <c r="E5" s="70"/>
      <c r="F5" s="70"/>
      <c r="G5" s="258" t="s">
        <v>155</v>
      </c>
      <c r="H5" s="129"/>
      <c r="I5" s="129"/>
      <c r="J5" s="129"/>
      <c r="K5" s="129"/>
      <c r="L5" s="129"/>
      <c r="M5" s="129"/>
      <c r="N5" s="129"/>
      <c r="O5" s="129"/>
      <c r="P5" s="129"/>
      <c r="Q5" s="129"/>
      <c r="R5" s="129"/>
      <c r="S5" s="129"/>
      <c r="T5" s="129"/>
      <c r="U5" s="259"/>
    </row>
    <row r="6" spans="1:21" ht="15.75" customHeight="1">
      <c r="A6" s="173"/>
      <c r="B6" s="128"/>
      <c r="C6" s="128"/>
      <c r="D6" s="128"/>
      <c r="E6" s="128"/>
      <c r="F6" s="128"/>
      <c r="G6" s="487" t="s">
        <v>156</v>
      </c>
      <c r="H6" s="123"/>
      <c r="I6" s="122"/>
      <c r="J6" s="262"/>
      <c r="K6" s="488" t="s">
        <v>157</v>
      </c>
      <c r="L6" s="454"/>
      <c r="M6" s="454"/>
      <c r="N6" s="129"/>
      <c r="O6" s="489" t="s">
        <v>158</v>
      </c>
      <c r="P6" s="129"/>
      <c r="Q6" s="129"/>
      <c r="R6" s="129"/>
      <c r="S6" s="129"/>
      <c r="T6" s="129"/>
      <c r="U6" s="259"/>
    </row>
    <row r="7" spans="1:21" ht="15.75" customHeight="1">
      <c r="A7" s="490" t="s">
        <v>159</v>
      </c>
      <c r="B7" s="441"/>
      <c r="C7" s="441"/>
      <c r="D7" s="441"/>
      <c r="E7" s="441"/>
      <c r="F7" s="491" t="s">
        <v>160</v>
      </c>
      <c r="G7" s="492" t="s">
        <v>161</v>
      </c>
      <c r="H7" s="491" t="s">
        <v>162</v>
      </c>
      <c r="I7" s="491" t="s">
        <v>163</v>
      </c>
      <c r="J7" s="493" t="s">
        <v>164</v>
      </c>
      <c r="K7" s="494" t="s">
        <v>165</v>
      </c>
      <c r="L7" s="495" t="s">
        <v>166</v>
      </c>
      <c r="M7" s="490" t="s">
        <v>167</v>
      </c>
      <c r="N7" s="495" t="s">
        <v>168</v>
      </c>
      <c r="O7" s="496" t="s">
        <v>169</v>
      </c>
      <c r="P7" s="441"/>
      <c r="Q7" s="490" t="s">
        <v>170</v>
      </c>
      <c r="R7" s="441"/>
      <c r="S7" s="441"/>
      <c r="T7" s="441"/>
      <c r="U7" s="497"/>
    </row>
    <row r="8" spans="1:21" s="69" customFormat="1" ht="36.75" customHeight="1" thickBot="1">
      <c r="A8" s="275" t="s">
        <v>171</v>
      </c>
      <c r="B8" s="276"/>
      <c r="C8" s="276"/>
      <c r="D8" s="276"/>
      <c r="E8" s="276"/>
      <c r="F8" s="498" t="s">
        <v>716</v>
      </c>
      <c r="G8" s="278" t="s">
        <v>172</v>
      </c>
      <c r="H8" s="277" t="s">
        <v>721</v>
      </c>
      <c r="I8" s="277" t="s">
        <v>174</v>
      </c>
      <c r="J8" s="279" t="s">
        <v>706</v>
      </c>
      <c r="K8" s="280" t="s">
        <v>172</v>
      </c>
      <c r="L8" s="277" t="s">
        <v>721</v>
      </c>
      <c r="M8" s="277" t="s">
        <v>174</v>
      </c>
      <c r="N8" s="279" t="s">
        <v>706</v>
      </c>
      <c r="O8" s="281" t="s">
        <v>174</v>
      </c>
      <c r="P8" s="276"/>
      <c r="Q8" s="283" t="s">
        <v>724</v>
      </c>
      <c r="R8" s="276"/>
      <c r="S8" s="276"/>
      <c r="T8" s="276"/>
      <c r="U8" s="499"/>
    </row>
    <row r="9" spans="1:21" s="70" customFormat="1" ht="12.75" customHeight="1" thickTop="1">
      <c r="A9" s="173" t="s">
        <v>637</v>
      </c>
      <c r="B9" s="128"/>
      <c r="C9" s="128"/>
      <c r="D9" s="128"/>
      <c r="E9" s="128"/>
      <c r="F9" s="289">
        <v>66</v>
      </c>
      <c r="G9" s="36"/>
      <c r="H9" s="81"/>
      <c r="I9" s="24">
        <f aca="true" t="shared" si="0" ref="I9:I14">G9*H9</f>
        <v>0</v>
      </c>
      <c r="J9" s="290">
        <f>IF(G9&gt;=6500,H9*F9,0)</f>
        <v>0</v>
      </c>
      <c r="K9" s="38"/>
      <c r="L9" s="81"/>
      <c r="M9" s="24">
        <f aca="true" t="shared" si="1" ref="M9:M14">K9*L9</f>
        <v>0</v>
      </c>
      <c r="N9" s="290">
        <f>IF(K9&gt;=6500,L9*F9,0)</f>
        <v>0</v>
      </c>
      <c r="O9" s="26">
        <f aca="true" t="shared" si="2" ref="O9:O14">I9+M9</f>
        <v>0</v>
      </c>
      <c r="P9" s="39"/>
      <c r="Q9" s="27">
        <f>J9+N9</f>
        <v>0</v>
      </c>
      <c r="R9" s="39"/>
      <c r="S9" s="39"/>
      <c r="T9" s="39"/>
      <c r="U9" s="40"/>
    </row>
    <row r="10" spans="1:21" s="70" customFormat="1" ht="12.75" customHeight="1">
      <c r="A10" s="173" t="s">
        <v>637</v>
      </c>
      <c r="B10" s="128"/>
      <c r="C10" s="128"/>
      <c r="D10" s="128"/>
      <c r="E10" s="128"/>
      <c r="F10" s="289">
        <v>66</v>
      </c>
      <c r="G10" s="36"/>
      <c r="H10" s="81"/>
      <c r="I10" s="24">
        <f t="shared" si="0"/>
        <v>0</v>
      </c>
      <c r="J10" s="290">
        <f>IF(G10&gt;=6500,H10*F10,0)</f>
        <v>0</v>
      </c>
      <c r="K10" s="38"/>
      <c r="L10" s="81"/>
      <c r="M10" s="24">
        <f t="shared" si="1"/>
        <v>0</v>
      </c>
      <c r="N10" s="290">
        <f>IF(K10&gt;=6500,L10*F10,0)</f>
        <v>0</v>
      </c>
      <c r="O10" s="26">
        <f t="shared" si="2"/>
        <v>0</v>
      </c>
      <c r="P10" s="39"/>
      <c r="Q10" s="27">
        <f>J10+N10</f>
        <v>0</v>
      </c>
      <c r="R10" s="39"/>
      <c r="S10" s="39"/>
      <c r="T10" s="39"/>
      <c r="U10" s="40"/>
    </row>
    <row r="11" spans="1:21" s="70" customFormat="1" ht="12.75" customHeight="1">
      <c r="A11" s="173" t="s">
        <v>230</v>
      </c>
      <c r="B11" s="128"/>
      <c r="C11" s="128"/>
      <c r="D11" s="128"/>
      <c r="E11" s="128"/>
      <c r="F11" s="289">
        <v>33</v>
      </c>
      <c r="G11" s="36"/>
      <c r="H11" s="81"/>
      <c r="I11" s="24">
        <f t="shared" si="0"/>
        <v>0</v>
      </c>
      <c r="J11" s="290">
        <f>IF(G11&gt;=2500,H11*F11,0)</f>
        <v>0</v>
      </c>
      <c r="K11" s="38"/>
      <c r="L11" s="81"/>
      <c r="M11" s="24">
        <f t="shared" si="1"/>
        <v>0</v>
      </c>
      <c r="N11" s="290">
        <f>IF(K11&gt;=2500,L11*F11,0)</f>
        <v>0</v>
      </c>
      <c r="O11" s="26">
        <f t="shared" si="2"/>
        <v>0</v>
      </c>
      <c r="P11" s="39"/>
      <c r="Q11" s="27">
        <f>J11+N11</f>
        <v>0</v>
      </c>
      <c r="R11" s="39"/>
      <c r="S11" s="39"/>
      <c r="T11" s="39"/>
      <c r="U11" s="40"/>
    </row>
    <row r="12" spans="1:21" s="70" customFormat="1" ht="12.75" customHeight="1">
      <c r="A12" s="173" t="s">
        <v>231</v>
      </c>
      <c r="B12" s="128"/>
      <c r="C12" s="128"/>
      <c r="D12" s="128"/>
      <c r="E12" s="128"/>
      <c r="F12" s="289" t="s">
        <v>178</v>
      </c>
      <c r="G12" s="36"/>
      <c r="H12" s="81"/>
      <c r="I12" s="24">
        <f t="shared" si="0"/>
        <v>0</v>
      </c>
      <c r="J12" s="302" t="s">
        <v>179</v>
      </c>
      <c r="K12" s="38"/>
      <c r="L12" s="81"/>
      <c r="M12" s="24">
        <f t="shared" si="1"/>
        <v>0</v>
      </c>
      <c r="N12" s="289" t="s">
        <v>179</v>
      </c>
      <c r="O12" s="26">
        <f t="shared" si="2"/>
        <v>0</v>
      </c>
      <c r="P12" s="39"/>
      <c r="Q12" s="83" t="s">
        <v>186</v>
      </c>
      <c r="R12" s="129"/>
      <c r="S12" s="129"/>
      <c r="T12" s="129"/>
      <c r="U12" s="259"/>
    </row>
    <row r="13" spans="1:21" s="70" customFormat="1" ht="12.75" customHeight="1">
      <c r="A13" s="173" t="s">
        <v>232</v>
      </c>
      <c r="B13" s="128"/>
      <c r="C13" s="128"/>
      <c r="D13" s="128"/>
      <c r="E13" s="128"/>
      <c r="F13" s="289" t="s">
        <v>178</v>
      </c>
      <c r="G13" s="36"/>
      <c r="H13" s="81"/>
      <c r="I13" s="24">
        <f t="shared" si="0"/>
        <v>0</v>
      </c>
      <c r="J13" s="302" t="s">
        <v>179</v>
      </c>
      <c r="K13" s="38"/>
      <c r="L13" s="81"/>
      <c r="M13" s="24">
        <f t="shared" si="1"/>
        <v>0</v>
      </c>
      <c r="N13" s="289" t="s">
        <v>179</v>
      </c>
      <c r="O13" s="26">
        <f t="shared" si="2"/>
        <v>0</v>
      </c>
      <c r="P13" s="39"/>
      <c r="Q13" s="83" t="s">
        <v>186</v>
      </c>
      <c r="R13" s="129"/>
      <c r="S13" s="129"/>
      <c r="T13" s="129"/>
      <c r="U13" s="259"/>
    </row>
    <row r="14" spans="1:21" s="70" customFormat="1" ht="12.75" customHeight="1">
      <c r="A14" s="173" t="s">
        <v>233</v>
      </c>
      <c r="B14" s="128"/>
      <c r="C14" s="128"/>
      <c r="D14" s="128"/>
      <c r="E14" s="128"/>
      <c r="F14" s="289" t="s">
        <v>178</v>
      </c>
      <c r="G14" s="36"/>
      <c r="H14" s="81"/>
      <c r="I14" s="24">
        <f t="shared" si="0"/>
        <v>0</v>
      </c>
      <c r="J14" s="302" t="s">
        <v>179</v>
      </c>
      <c r="K14" s="38"/>
      <c r="L14" s="81"/>
      <c r="M14" s="24">
        <f t="shared" si="1"/>
        <v>0</v>
      </c>
      <c r="N14" s="289" t="s">
        <v>179</v>
      </c>
      <c r="O14" s="26">
        <f t="shared" si="2"/>
        <v>0</v>
      </c>
      <c r="P14" s="39"/>
      <c r="Q14" s="83" t="s">
        <v>186</v>
      </c>
      <c r="R14" s="129"/>
      <c r="S14" s="129"/>
      <c r="T14" s="129"/>
      <c r="U14" s="259"/>
    </row>
    <row r="15" spans="1:21" s="70" customFormat="1" ht="10.5" customHeight="1">
      <c r="A15" s="171" t="s">
        <v>196</v>
      </c>
      <c r="B15" s="133"/>
      <c r="C15" s="133"/>
      <c r="D15" s="133"/>
      <c r="E15" s="133"/>
      <c r="F15" s="180" t="s">
        <v>178</v>
      </c>
      <c r="G15" s="357"/>
      <c r="H15" s="105"/>
      <c r="I15" s="42"/>
      <c r="J15" s="348" t="s">
        <v>179</v>
      </c>
      <c r="K15" s="96"/>
      <c r="L15" s="105"/>
      <c r="M15" s="42"/>
      <c r="N15" s="180" t="s">
        <v>179</v>
      </c>
      <c r="O15" s="46"/>
      <c r="P15" s="45"/>
      <c r="Q15" s="349" t="s">
        <v>186</v>
      </c>
      <c r="R15" s="141"/>
      <c r="S15" s="141"/>
      <c r="T15" s="141"/>
      <c r="U15" s="172"/>
    </row>
    <row r="16" spans="1:21" s="70" customFormat="1" ht="10.5" customHeight="1">
      <c r="A16" s="173" t="s">
        <v>197</v>
      </c>
      <c r="B16" s="128"/>
      <c r="C16" s="128"/>
      <c r="D16" s="128"/>
      <c r="E16" s="128"/>
      <c r="F16" s="289" t="s">
        <v>178</v>
      </c>
      <c r="G16" s="291"/>
      <c r="H16" s="89"/>
      <c r="I16" s="24">
        <f>G16*H16</f>
        <v>0</v>
      </c>
      <c r="J16" s="500" t="s">
        <v>179</v>
      </c>
      <c r="K16" s="291"/>
      <c r="L16" s="89"/>
      <c r="M16" s="24">
        <f>K16*L16</f>
        <v>0</v>
      </c>
      <c r="N16" s="500" t="s">
        <v>179</v>
      </c>
      <c r="O16" s="26">
        <f aca="true" t="shared" si="3" ref="O16:O23">I16+M16</f>
        <v>0</v>
      </c>
      <c r="P16" s="39"/>
      <c r="Q16" s="83" t="s">
        <v>186</v>
      </c>
      <c r="R16" s="129"/>
      <c r="S16" s="129"/>
      <c r="T16" s="129"/>
      <c r="U16" s="259"/>
    </row>
    <row r="17" spans="1:21" s="70" customFormat="1" ht="10.5" customHeight="1">
      <c r="A17" s="356" t="s">
        <v>196</v>
      </c>
      <c r="B17" s="133"/>
      <c r="C17" s="133"/>
      <c r="D17" s="133"/>
      <c r="E17" s="133"/>
      <c r="F17" s="180" t="s">
        <v>178</v>
      </c>
      <c r="G17" s="357"/>
      <c r="H17" s="105"/>
      <c r="I17" s="42"/>
      <c r="J17" s="348" t="s">
        <v>179</v>
      </c>
      <c r="K17" s="96"/>
      <c r="L17" s="105"/>
      <c r="M17" s="42"/>
      <c r="N17" s="180" t="s">
        <v>179</v>
      </c>
      <c r="O17" s="46">
        <f t="shared" si="3"/>
        <v>0</v>
      </c>
      <c r="P17" s="45"/>
      <c r="Q17" s="349" t="s">
        <v>186</v>
      </c>
      <c r="R17" s="141"/>
      <c r="S17" s="141"/>
      <c r="T17" s="141"/>
      <c r="U17" s="172"/>
    </row>
    <row r="18" spans="1:21" s="70" customFormat="1" ht="10.5" customHeight="1">
      <c r="A18" s="358" t="s">
        <v>198</v>
      </c>
      <c r="B18" s="129"/>
      <c r="C18" s="129"/>
      <c r="D18" s="129"/>
      <c r="E18" s="129"/>
      <c r="F18" s="289" t="s">
        <v>178</v>
      </c>
      <c r="G18" s="36"/>
      <c r="H18" s="81"/>
      <c r="I18" s="24">
        <f aca="true" t="shared" si="4" ref="I18:I23">G18*H18</f>
        <v>0</v>
      </c>
      <c r="J18" s="302" t="s">
        <v>179</v>
      </c>
      <c r="K18" s="38"/>
      <c r="L18" s="81"/>
      <c r="M18" s="24">
        <f aca="true" t="shared" si="5" ref="M18:M23">K18*L18</f>
        <v>0</v>
      </c>
      <c r="N18" s="289" t="s">
        <v>179</v>
      </c>
      <c r="O18" s="26">
        <f t="shared" si="3"/>
        <v>0</v>
      </c>
      <c r="P18" s="39"/>
      <c r="Q18" s="83" t="s">
        <v>186</v>
      </c>
      <c r="R18" s="129"/>
      <c r="S18" s="129"/>
      <c r="T18" s="129"/>
      <c r="U18" s="259"/>
    </row>
    <row r="19" spans="1:21" s="70" customFormat="1" ht="12.75" customHeight="1">
      <c r="A19" s="173" t="s">
        <v>234</v>
      </c>
      <c r="B19" s="128"/>
      <c r="C19" s="128"/>
      <c r="D19" s="128"/>
      <c r="E19" s="128"/>
      <c r="F19" s="289" t="s">
        <v>178</v>
      </c>
      <c r="G19" s="36"/>
      <c r="H19" s="81"/>
      <c r="I19" s="24">
        <f t="shared" si="4"/>
        <v>0</v>
      </c>
      <c r="J19" s="302" t="s">
        <v>179</v>
      </c>
      <c r="K19" s="38"/>
      <c r="L19" s="81"/>
      <c r="M19" s="24">
        <f t="shared" si="5"/>
        <v>0</v>
      </c>
      <c r="N19" s="289" t="s">
        <v>179</v>
      </c>
      <c r="O19" s="26">
        <f t="shared" si="3"/>
        <v>0</v>
      </c>
      <c r="P19" s="39"/>
      <c r="Q19" s="83" t="s">
        <v>186</v>
      </c>
      <c r="R19" s="129"/>
      <c r="S19" s="129"/>
      <c r="T19" s="129"/>
      <c r="U19" s="259"/>
    </row>
    <row r="20" spans="1:21" s="70" customFormat="1" ht="12.75" customHeight="1">
      <c r="A20" s="173" t="s">
        <v>234</v>
      </c>
      <c r="B20" s="128"/>
      <c r="C20" s="128"/>
      <c r="D20" s="128"/>
      <c r="E20" s="128"/>
      <c r="F20" s="289" t="s">
        <v>178</v>
      </c>
      <c r="G20" s="36"/>
      <c r="H20" s="81"/>
      <c r="I20" s="24">
        <f t="shared" si="4"/>
        <v>0</v>
      </c>
      <c r="J20" s="302" t="s">
        <v>179</v>
      </c>
      <c r="K20" s="38"/>
      <c r="L20" s="81"/>
      <c r="M20" s="24">
        <f t="shared" si="5"/>
        <v>0</v>
      </c>
      <c r="N20" s="289" t="s">
        <v>179</v>
      </c>
      <c r="O20" s="26">
        <f t="shared" si="3"/>
        <v>0</v>
      </c>
      <c r="P20" s="39"/>
      <c r="Q20" s="83" t="s">
        <v>186</v>
      </c>
      <c r="R20" s="129"/>
      <c r="S20" s="129"/>
      <c r="T20" s="129"/>
      <c r="U20" s="259"/>
    </row>
    <row r="21" spans="1:21" s="70" customFormat="1" ht="12.75" customHeight="1">
      <c r="A21" s="173" t="s">
        <v>235</v>
      </c>
      <c r="B21" s="128"/>
      <c r="C21" s="129"/>
      <c r="D21" s="129"/>
      <c r="E21" s="129"/>
      <c r="F21" s="289" t="s">
        <v>178</v>
      </c>
      <c r="G21" s="407"/>
      <c r="H21" s="81"/>
      <c r="I21" s="24">
        <f t="shared" si="4"/>
        <v>0</v>
      </c>
      <c r="J21" s="302" t="s">
        <v>179</v>
      </c>
      <c r="K21" s="466"/>
      <c r="L21" s="81"/>
      <c r="M21" s="24">
        <f t="shared" si="5"/>
        <v>0</v>
      </c>
      <c r="N21" s="289" t="s">
        <v>179</v>
      </c>
      <c r="O21" s="26">
        <f t="shared" si="3"/>
        <v>0</v>
      </c>
      <c r="P21" s="39"/>
      <c r="Q21" s="83" t="s">
        <v>186</v>
      </c>
      <c r="R21" s="129"/>
      <c r="S21" s="129"/>
      <c r="T21" s="129"/>
      <c r="U21" s="259"/>
    </row>
    <row r="22" spans="1:21" s="70" customFormat="1" ht="12.75" customHeight="1">
      <c r="A22" s="173" t="s">
        <v>235</v>
      </c>
      <c r="B22" s="128"/>
      <c r="C22" s="129"/>
      <c r="D22" s="129"/>
      <c r="E22" s="129"/>
      <c r="F22" s="289" t="s">
        <v>178</v>
      </c>
      <c r="G22" s="407"/>
      <c r="H22" s="81"/>
      <c r="I22" s="24">
        <f t="shared" si="4"/>
        <v>0</v>
      </c>
      <c r="J22" s="302" t="s">
        <v>179</v>
      </c>
      <c r="K22" s="466"/>
      <c r="L22" s="81"/>
      <c r="M22" s="24">
        <f t="shared" si="5"/>
        <v>0</v>
      </c>
      <c r="N22" s="289" t="s">
        <v>179</v>
      </c>
      <c r="O22" s="26">
        <f t="shared" si="3"/>
        <v>0</v>
      </c>
      <c r="P22" s="39"/>
      <c r="Q22" s="83" t="s">
        <v>186</v>
      </c>
      <c r="R22" s="129"/>
      <c r="S22" s="129"/>
      <c r="T22" s="129"/>
      <c r="U22" s="259"/>
    </row>
    <row r="23" spans="1:21" s="70" customFormat="1" ht="12" customHeight="1">
      <c r="A23" s="171" t="s">
        <v>187</v>
      </c>
      <c r="B23" s="160"/>
      <c r="C23" s="128"/>
      <c r="D23" s="128"/>
      <c r="E23" s="858"/>
      <c r="F23" s="1034"/>
      <c r="G23" s="41"/>
      <c r="H23" s="82"/>
      <c r="I23" s="42">
        <f t="shared" si="4"/>
        <v>0</v>
      </c>
      <c r="J23" s="502">
        <f>F23*H23</f>
        <v>0</v>
      </c>
      <c r="K23" s="44"/>
      <c r="L23" s="82"/>
      <c r="M23" s="42">
        <f t="shared" si="5"/>
        <v>0</v>
      </c>
      <c r="N23" s="503">
        <f>F23*L23</f>
        <v>0</v>
      </c>
      <c r="O23" s="46">
        <f t="shared" si="3"/>
        <v>0</v>
      </c>
      <c r="P23" s="45"/>
      <c r="Q23" s="31">
        <f>J23+N23</f>
        <v>0</v>
      </c>
      <c r="R23" s="49"/>
      <c r="S23" s="49"/>
      <c r="T23" s="49"/>
      <c r="U23" s="316"/>
    </row>
    <row r="24" spans="1:21" s="70" customFormat="1" ht="6" customHeight="1">
      <c r="A24" s="173"/>
      <c r="B24" s="128"/>
      <c r="C24" s="128"/>
      <c r="D24" s="130"/>
      <c r="E24" s="130"/>
      <c r="F24" s="289"/>
      <c r="G24" s="350"/>
      <c r="H24" s="320"/>
      <c r="I24" s="24"/>
      <c r="J24" s="504"/>
      <c r="K24" s="351"/>
      <c r="L24" s="320"/>
      <c r="M24" s="24"/>
      <c r="N24" s="505"/>
      <c r="O24" s="26"/>
      <c r="P24" s="40"/>
      <c r="Q24" s="444"/>
      <c r="R24" s="55"/>
      <c r="S24" s="55"/>
      <c r="T24" s="55"/>
      <c r="U24" s="436"/>
    </row>
    <row r="25" spans="1:21" s="70" customFormat="1" ht="12" customHeight="1">
      <c r="A25" s="171" t="s">
        <v>187</v>
      </c>
      <c r="B25" s="160"/>
      <c r="C25" s="128"/>
      <c r="D25" s="128"/>
      <c r="E25" s="858"/>
      <c r="F25" s="1034"/>
      <c r="G25" s="41"/>
      <c r="H25" s="82"/>
      <c r="I25" s="42">
        <f>G25*H25</f>
        <v>0</v>
      </c>
      <c r="J25" s="502">
        <f>F25*H25</f>
        <v>0</v>
      </c>
      <c r="K25" s="44"/>
      <c r="L25" s="82"/>
      <c r="M25" s="42">
        <f>K25*L25</f>
        <v>0</v>
      </c>
      <c r="N25" s="503">
        <f>F25*L25</f>
        <v>0</v>
      </c>
      <c r="O25" s="46">
        <f>I25+M25</f>
        <v>0</v>
      </c>
      <c r="P25" s="45"/>
      <c r="Q25" s="31">
        <f>J25+N25</f>
        <v>0</v>
      </c>
      <c r="R25" s="49"/>
      <c r="S25" s="49"/>
      <c r="T25" s="49"/>
      <c r="U25" s="316"/>
    </row>
    <row r="26" spans="1:21" s="70" customFormat="1" ht="6" customHeight="1">
      <c r="A26" s="173"/>
      <c r="B26" s="128"/>
      <c r="C26" s="128"/>
      <c r="D26" s="130"/>
      <c r="E26" s="130"/>
      <c r="F26" s="289"/>
      <c r="G26" s="350"/>
      <c r="H26" s="320"/>
      <c r="I26" s="24"/>
      <c r="J26" s="504"/>
      <c r="K26" s="351"/>
      <c r="L26" s="320"/>
      <c r="M26" s="24"/>
      <c r="N26" s="505"/>
      <c r="O26" s="26"/>
      <c r="P26" s="40"/>
      <c r="Q26" s="444"/>
      <c r="R26" s="55"/>
      <c r="S26" s="55"/>
      <c r="T26" s="55"/>
      <c r="U26" s="436"/>
    </row>
    <row r="27" spans="1:21" s="70" customFormat="1" ht="12" customHeight="1">
      <c r="A27" s="171" t="s">
        <v>187</v>
      </c>
      <c r="B27" s="160"/>
      <c r="C27" s="128"/>
      <c r="D27" s="128"/>
      <c r="E27" s="858"/>
      <c r="F27" s="1034"/>
      <c r="G27" s="41"/>
      <c r="H27" s="82"/>
      <c r="I27" s="42">
        <f>G27*H27</f>
        <v>0</v>
      </c>
      <c r="J27" s="502">
        <f>F27*H27</f>
        <v>0</v>
      </c>
      <c r="K27" s="44"/>
      <c r="L27" s="82"/>
      <c r="M27" s="42">
        <f>K27*L27</f>
        <v>0</v>
      </c>
      <c r="N27" s="503">
        <f>F27*L27</f>
        <v>0</v>
      </c>
      <c r="O27" s="46">
        <f>I27+M27</f>
        <v>0</v>
      </c>
      <c r="P27" s="45"/>
      <c r="Q27" s="31">
        <f>J27+N27</f>
        <v>0</v>
      </c>
      <c r="R27" s="49"/>
      <c r="S27" s="49"/>
      <c r="T27" s="49"/>
      <c r="U27" s="316"/>
    </row>
    <row r="28" spans="1:21" s="70" customFormat="1" ht="6" customHeight="1">
      <c r="A28" s="173"/>
      <c r="B28" s="128"/>
      <c r="C28" s="128"/>
      <c r="D28" s="130"/>
      <c r="E28" s="130"/>
      <c r="F28" s="289"/>
      <c r="G28" s="350"/>
      <c r="H28" s="320"/>
      <c r="I28" s="24"/>
      <c r="J28" s="504"/>
      <c r="K28" s="351"/>
      <c r="L28" s="320"/>
      <c r="M28" s="24"/>
      <c r="N28" s="505"/>
      <c r="O28" s="26"/>
      <c r="P28" s="40"/>
      <c r="Q28" s="444"/>
      <c r="R28" s="55"/>
      <c r="S28" s="55"/>
      <c r="T28" s="55"/>
      <c r="U28" s="436"/>
    </row>
    <row r="29" spans="1:21" s="70" customFormat="1" ht="12" customHeight="1">
      <c r="A29" s="171" t="s">
        <v>187</v>
      </c>
      <c r="B29" s="160"/>
      <c r="C29" s="128"/>
      <c r="D29" s="128"/>
      <c r="E29" s="858"/>
      <c r="F29" s="1034"/>
      <c r="G29" s="362"/>
      <c r="H29" s="363"/>
      <c r="I29" s="311">
        <f>G29*H29</f>
        <v>0</v>
      </c>
      <c r="J29" s="502">
        <f>F29*H29</f>
        <v>0</v>
      </c>
      <c r="K29" s="327"/>
      <c r="L29" s="363"/>
      <c r="M29" s="311">
        <f>K29*L29</f>
        <v>0</v>
      </c>
      <c r="N29" s="503">
        <f>F29*L29</f>
        <v>0</v>
      </c>
      <c r="O29" s="46">
        <f>I29+M29</f>
        <v>0</v>
      </c>
      <c r="P29" s="47"/>
      <c r="Q29" s="31">
        <f>J29+N29</f>
        <v>0</v>
      </c>
      <c r="R29" s="49"/>
      <c r="S29" s="97"/>
      <c r="T29" s="49"/>
      <c r="U29" s="316"/>
    </row>
    <row r="30" spans="1:21" s="70" customFormat="1" ht="6" customHeight="1" thickBot="1">
      <c r="A30" s="255"/>
      <c r="B30" s="256"/>
      <c r="C30" s="378"/>
      <c r="D30" s="256"/>
      <c r="E30" s="256"/>
      <c r="F30" s="285"/>
      <c r="G30" s="506"/>
      <c r="H30" s="507"/>
      <c r="I30" s="507"/>
      <c r="J30" s="508"/>
      <c r="K30" s="507"/>
      <c r="L30" s="507"/>
      <c r="M30" s="507"/>
      <c r="N30" s="507"/>
      <c r="O30" s="23"/>
      <c r="P30" s="295"/>
      <c r="Q30" s="74"/>
      <c r="R30" s="74"/>
      <c r="S30" s="74"/>
      <c r="T30" s="74"/>
      <c r="U30" s="75"/>
    </row>
    <row r="31" spans="1:21" s="70" customFormat="1" ht="12.75" customHeight="1" thickBot="1" thickTop="1">
      <c r="A31" s="255" t="s">
        <v>199</v>
      </c>
      <c r="B31" s="256"/>
      <c r="C31" s="256"/>
      <c r="D31" s="378"/>
      <c r="E31" s="378"/>
      <c r="F31" s="285" t="s">
        <v>178</v>
      </c>
      <c r="G31" s="301" t="s">
        <v>200</v>
      </c>
      <c r="H31" s="282"/>
      <c r="I31" s="282"/>
      <c r="J31" s="360"/>
      <c r="K31" s="282" t="s">
        <v>200</v>
      </c>
      <c r="L31" s="282"/>
      <c r="M31" s="282"/>
      <c r="N31" s="284"/>
      <c r="O31" s="301" t="s">
        <v>180</v>
      </c>
      <c r="P31" s="284"/>
      <c r="Q31" s="282" t="s">
        <v>186</v>
      </c>
      <c r="R31" s="282"/>
      <c r="S31" s="282"/>
      <c r="T31" s="282"/>
      <c r="U31" s="284"/>
    </row>
    <row r="32" spans="1:21" s="70" customFormat="1" ht="12" customHeight="1" thickTop="1">
      <c r="A32" s="171" t="s">
        <v>201</v>
      </c>
      <c r="B32" s="141"/>
      <c r="C32" s="141"/>
      <c r="D32" s="141"/>
      <c r="E32" s="141"/>
      <c r="F32" s="180" t="s">
        <v>178</v>
      </c>
      <c r="G32" s="509"/>
      <c r="H32" s="510"/>
      <c r="I32" s="511"/>
      <c r="J32" s="348" t="s">
        <v>179</v>
      </c>
      <c r="K32" s="512"/>
      <c r="L32" s="510"/>
      <c r="M32" s="511"/>
      <c r="N32" s="513" t="s">
        <v>179</v>
      </c>
      <c r="O32" s="514">
        <f>I32+M32</f>
        <v>0</v>
      </c>
      <c r="P32" s="515"/>
      <c r="Q32" s="141" t="s">
        <v>186</v>
      </c>
      <c r="R32" s="141"/>
      <c r="S32" s="141"/>
      <c r="T32" s="141"/>
      <c r="U32" s="172"/>
    </row>
    <row r="33" spans="1:21" s="70" customFormat="1" ht="11.25" customHeight="1">
      <c r="A33" s="968" t="s">
        <v>236</v>
      </c>
      <c r="D33" s="361"/>
      <c r="E33" s="1032"/>
      <c r="F33" s="180" t="s">
        <v>178</v>
      </c>
      <c r="G33" s="516"/>
      <c r="H33" s="517"/>
      <c r="I33" s="511"/>
      <c r="J33" s="348" t="s">
        <v>179</v>
      </c>
      <c r="K33" s="518"/>
      <c r="L33" s="517"/>
      <c r="M33" s="511"/>
      <c r="N33" s="519" t="s">
        <v>179</v>
      </c>
      <c r="O33" s="514">
        <f>I33+M33</f>
        <v>0</v>
      </c>
      <c r="P33" s="520"/>
      <c r="Q33" s="141" t="s">
        <v>186</v>
      </c>
      <c r="R33" s="141"/>
      <c r="S33" s="141"/>
      <c r="T33" s="141"/>
      <c r="U33" s="172"/>
    </row>
    <row r="34" spans="1:21" s="70" customFormat="1" ht="11.25" customHeight="1">
      <c r="A34" s="968" t="s">
        <v>237</v>
      </c>
      <c r="C34" s="131"/>
      <c r="D34" s="131"/>
      <c r="E34" s="131"/>
      <c r="F34" s="180" t="s">
        <v>178</v>
      </c>
      <c r="G34" s="521"/>
      <c r="H34" s="363"/>
      <c r="I34" s="311">
        <f>G34*H34</f>
        <v>0</v>
      </c>
      <c r="J34" s="369" t="s">
        <v>179</v>
      </c>
      <c r="K34" s="313"/>
      <c r="L34" s="363"/>
      <c r="M34" s="311">
        <f>K34*L34</f>
        <v>0</v>
      </c>
      <c r="N34" s="432" t="s">
        <v>179</v>
      </c>
      <c r="O34" s="46">
        <f>I34+M34</f>
        <v>0</v>
      </c>
      <c r="P34" s="900"/>
      <c r="Q34" s="141" t="s">
        <v>186</v>
      </c>
      <c r="R34" s="141"/>
      <c r="S34" s="141"/>
      <c r="T34" s="141"/>
      <c r="U34" s="172"/>
    </row>
    <row r="35" spans="1:21" s="70" customFormat="1" ht="11.25" customHeight="1">
      <c r="A35" s="968" t="s">
        <v>238</v>
      </c>
      <c r="C35" s="131"/>
      <c r="D35" s="361"/>
      <c r="E35" s="1032"/>
      <c r="F35" s="180" t="s">
        <v>178</v>
      </c>
      <c r="G35" s="516"/>
      <c r="H35" s="523"/>
      <c r="I35" s="522"/>
      <c r="J35" s="369" t="s">
        <v>179</v>
      </c>
      <c r="K35" s="524"/>
      <c r="L35" s="523"/>
      <c r="M35" s="522"/>
      <c r="N35" s="432" t="s">
        <v>179</v>
      </c>
      <c r="O35" s="514">
        <f>I35+M35</f>
        <v>0</v>
      </c>
      <c r="P35" s="524"/>
      <c r="Q35" s="141" t="s">
        <v>186</v>
      </c>
      <c r="R35" s="141"/>
      <c r="S35" s="141"/>
      <c r="T35" s="141"/>
      <c r="U35" s="172"/>
    </row>
    <row r="36" spans="1:21" s="70" customFormat="1" ht="3" customHeight="1">
      <c r="A36" s="173"/>
      <c r="B36" s="128"/>
      <c r="C36" s="128"/>
      <c r="D36" s="130"/>
      <c r="E36" s="130"/>
      <c r="F36" s="289"/>
      <c r="G36" s="525"/>
      <c r="H36" s="526"/>
      <c r="I36" s="527"/>
      <c r="J36" s="303"/>
      <c r="K36" s="528"/>
      <c r="L36" s="526"/>
      <c r="M36" s="527"/>
      <c r="N36" s="494"/>
      <c r="O36" s="473"/>
      <c r="P36" s="528"/>
      <c r="Q36" s="129"/>
      <c r="R36" s="129"/>
      <c r="S36" s="129"/>
      <c r="T36" s="129"/>
      <c r="U36" s="259"/>
    </row>
    <row r="37" spans="1:21" s="70" customFormat="1" ht="11.25" customHeight="1">
      <c r="A37" s="171" t="s">
        <v>205</v>
      </c>
      <c r="F37" s="180" t="s">
        <v>178</v>
      </c>
      <c r="G37" s="516"/>
      <c r="H37" s="523"/>
      <c r="I37" s="522"/>
      <c r="J37" s="369" t="s">
        <v>179</v>
      </c>
      <c r="K37" s="524"/>
      <c r="L37" s="523"/>
      <c r="M37" s="522"/>
      <c r="N37" s="432" t="s">
        <v>179</v>
      </c>
      <c r="O37" s="514">
        <f>I37+M37</f>
        <v>0</v>
      </c>
      <c r="P37" s="524"/>
      <c r="Q37" s="141" t="s">
        <v>186</v>
      </c>
      <c r="R37" s="141"/>
      <c r="S37" s="141"/>
      <c r="T37" s="141"/>
      <c r="U37" s="172"/>
    </row>
    <row r="38" spans="1:21" s="70" customFormat="1" ht="11.25" customHeight="1">
      <c r="A38" s="968" t="s">
        <v>217</v>
      </c>
      <c r="C38" s="361"/>
      <c r="D38" s="141"/>
      <c r="E38" s="141"/>
      <c r="F38" s="180" t="s">
        <v>178</v>
      </c>
      <c r="G38" s="521"/>
      <c r="H38" s="363"/>
      <c r="I38" s="898">
        <f>G38*H38</f>
        <v>0</v>
      </c>
      <c r="J38" s="369" t="s">
        <v>179</v>
      </c>
      <c r="K38" s="313"/>
      <c r="L38" s="363"/>
      <c r="M38" s="898">
        <f>K38*L38</f>
        <v>0</v>
      </c>
      <c r="N38" s="432" t="s">
        <v>179</v>
      </c>
      <c r="O38" s="899">
        <f>I38+M38</f>
        <v>0</v>
      </c>
      <c r="P38" s="900"/>
      <c r="Q38" s="141" t="s">
        <v>186</v>
      </c>
      <c r="R38" s="141"/>
      <c r="S38" s="141"/>
      <c r="T38" s="141"/>
      <c r="U38" s="172"/>
    </row>
    <row r="39" spans="1:21" s="70" customFormat="1" ht="3" customHeight="1">
      <c r="A39" s="305"/>
      <c r="B39" s="306"/>
      <c r="C39" s="306"/>
      <c r="D39" s="306"/>
      <c r="E39" s="306"/>
      <c r="F39" s="289"/>
      <c r="G39" s="529"/>
      <c r="H39" s="530"/>
      <c r="I39" s="527"/>
      <c r="J39" s="303"/>
      <c r="K39" s="531"/>
      <c r="L39" s="530"/>
      <c r="M39" s="527"/>
      <c r="N39" s="494"/>
      <c r="O39" s="473"/>
      <c r="P39" s="475"/>
      <c r="Q39" s="129"/>
      <c r="R39" s="129"/>
      <c r="S39" s="129"/>
      <c r="T39" s="129"/>
      <c r="U39" s="259"/>
    </row>
    <row r="40" spans="1:21" s="70" customFormat="1" ht="12.75" customHeight="1" thickBot="1">
      <c r="A40" s="445" t="s">
        <v>207</v>
      </c>
      <c r="B40" s="446"/>
      <c r="C40" s="446"/>
      <c r="D40" s="446"/>
      <c r="E40" s="446"/>
      <c r="F40" s="285" t="s">
        <v>178</v>
      </c>
      <c r="G40" s="293"/>
      <c r="H40" s="294"/>
      <c r="I40" s="297">
        <f aca="true" t="shared" si="6" ref="I40:I46">G40*H40</f>
        <v>0</v>
      </c>
      <c r="J40" s="377" t="s">
        <v>179</v>
      </c>
      <c r="K40" s="296"/>
      <c r="L40" s="294"/>
      <c r="M40" s="297">
        <f aca="true" t="shared" si="7" ref="M40:M46">K40*L40</f>
        <v>0</v>
      </c>
      <c r="N40" s="532" t="s">
        <v>179</v>
      </c>
      <c r="O40" s="23">
        <f aca="true" t="shared" si="8" ref="O40:O48">I40+M40</f>
        <v>0</v>
      </c>
      <c r="P40" s="76"/>
      <c r="Q40" s="282" t="s">
        <v>186</v>
      </c>
      <c r="R40" s="282"/>
      <c r="S40" s="282"/>
      <c r="T40" s="282"/>
      <c r="U40" s="284"/>
    </row>
    <row r="41" spans="1:21" s="70" customFormat="1" ht="12.75" customHeight="1" thickTop="1">
      <c r="A41" s="305" t="s">
        <v>208</v>
      </c>
      <c r="B41" s="129"/>
      <c r="C41" s="129"/>
      <c r="D41" s="129"/>
      <c r="E41" s="129"/>
      <c r="F41" s="289" t="s">
        <v>178</v>
      </c>
      <c r="G41" s="291"/>
      <c r="H41" s="81"/>
      <c r="I41" s="24">
        <f t="shared" si="6"/>
        <v>0</v>
      </c>
      <c r="J41" s="302" t="s">
        <v>179</v>
      </c>
      <c r="K41" s="36"/>
      <c r="L41" s="81"/>
      <c r="M41" s="24">
        <f t="shared" si="7"/>
        <v>0</v>
      </c>
      <c r="N41" s="495" t="s">
        <v>179</v>
      </c>
      <c r="O41" s="26">
        <f t="shared" si="8"/>
        <v>0</v>
      </c>
      <c r="P41" s="39"/>
      <c r="Q41" s="83" t="s">
        <v>186</v>
      </c>
      <c r="R41" s="129"/>
      <c r="S41" s="129"/>
      <c r="T41" s="129"/>
      <c r="U41" s="259"/>
    </row>
    <row r="42" spans="1:21" s="70" customFormat="1" ht="12.75" customHeight="1">
      <c r="A42" s="305" t="s">
        <v>239</v>
      </c>
      <c r="B42" s="306"/>
      <c r="C42" s="306"/>
      <c r="D42" s="306"/>
      <c r="E42" s="306"/>
      <c r="F42" s="289" t="s">
        <v>178</v>
      </c>
      <c r="G42" s="291"/>
      <c r="H42" s="81"/>
      <c r="I42" s="24">
        <f t="shared" si="6"/>
        <v>0</v>
      </c>
      <c r="J42" s="302" t="s">
        <v>179</v>
      </c>
      <c r="K42" s="38"/>
      <c r="L42" s="81"/>
      <c r="M42" s="24">
        <f t="shared" si="7"/>
        <v>0</v>
      </c>
      <c r="N42" s="495" t="s">
        <v>179</v>
      </c>
      <c r="O42" s="26">
        <f t="shared" si="8"/>
        <v>0</v>
      </c>
      <c r="P42" s="39"/>
      <c r="Q42" s="83" t="s">
        <v>186</v>
      </c>
      <c r="R42" s="129"/>
      <c r="S42" s="129"/>
      <c r="T42" s="129"/>
      <c r="U42" s="259"/>
    </row>
    <row r="43" spans="1:21" s="70" customFormat="1" ht="12.75" customHeight="1">
      <c r="A43" s="305" t="s">
        <v>239</v>
      </c>
      <c r="B43" s="306"/>
      <c r="C43" s="306"/>
      <c r="D43" s="306"/>
      <c r="E43" s="306"/>
      <c r="F43" s="289" t="s">
        <v>178</v>
      </c>
      <c r="G43" s="291"/>
      <c r="H43" s="81"/>
      <c r="I43" s="24">
        <f t="shared" si="6"/>
        <v>0</v>
      </c>
      <c r="J43" s="302" t="s">
        <v>179</v>
      </c>
      <c r="K43" s="38"/>
      <c r="L43" s="81"/>
      <c r="M43" s="24">
        <f t="shared" si="7"/>
        <v>0</v>
      </c>
      <c r="N43" s="495" t="s">
        <v>179</v>
      </c>
      <c r="O43" s="26">
        <f t="shared" si="8"/>
        <v>0</v>
      </c>
      <c r="P43" s="39"/>
      <c r="Q43" s="83" t="s">
        <v>186</v>
      </c>
      <c r="R43" s="129"/>
      <c r="S43" s="129"/>
      <c r="T43" s="129"/>
      <c r="U43" s="259"/>
    </row>
    <row r="44" spans="1:21" s="70" customFormat="1" ht="12.75" customHeight="1">
      <c r="A44" s="305" t="s">
        <v>240</v>
      </c>
      <c r="B44" s="306"/>
      <c r="C44" s="306"/>
      <c r="D44" s="306"/>
      <c r="E44" s="306"/>
      <c r="F44" s="289" t="s">
        <v>178</v>
      </c>
      <c r="G44" s="291"/>
      <c r="H44" s="81"/>
      <c r="I44" s="24">
        <f t="shared" si="6"/>
        <v>0</v>
      </c>
      <c r="J44" s="302" t="s">
        <v>179</v>
      </c>
      <c r="K44" s="38"/>
      <c r="L44" s="81"/>
      <c r="M44" s="24">
        <f t="shared" si="7"/>
        <v>0</v>
      </c>
      <c r="N44" s="495" t="s">
        <v>179</v>
      </c>
      <c r="O44" s="26">
        <f t="shared" si="8"/>
        <v>0</v>
      </c>
      <c r="P44" s="39"/>
      <c r="Q44" s="83" t="s">
        <v>186</v>
      </c>
      <c r="R44" s="129"/>
      <c r="S44" s="129"/>
      <c r="T44" s="129"/>
      <c r="U44" s="259"/>
    </row>
    <row r="45" spans="1:21" s="70" customFormat="1" ht="12.75" customHeight="1">
      <c r="A45" s="305" t="s">
        <v>241</v>
      </c>
      <c r="B45" s="129"/>
      <c r="C45" s="129"/>
      <c r="D45" s="129"/>
      <c r="E45" s="129"/>
      <c r="F45" s="289" t="s">
        <v>178</v>
      </c>
      <c r="G45" s="291"/>
      <c r="H45" s="81"/>
      <c r="I45" s="24">
        <f t="shared" si="6"/>
        <v>0</v>
      </c>
      <c r="J45" s="302" t="s">
        <v>179</v>
      </c>
      <c r="K45" s="38"/>
      <c r="L45" s="81"/>
      <c r="M45" s="24">
        <f t="shared" si="7"/>
        <v>0</v>
      </c>
      <c r="N45" s="495" t="s">
        <v>179</v>
      </c>
      <c r="O45" s="26">
        <f t="shared" si="8"/>
        <v>0</v>
      </c>
      <c r="P45" s="39"/>
      <c r="Q45" s="83" t="s">
        <v>186</v>
      </c>
      <c r="R45" s="129"/>
      <c r="S45" s="129"/>
      <c r="T45" s="129"/>
      <c r="U45" s="259"/>
    </row>
    <row r="46" spans="1:21" s="70" customFormat="1" ht="12.75" customHeight="1">
      <c r="A46" s="305" t="s">
        <v>209</v>
      </c>
      <c r="B46" s="129"/>
      <c r="C46" s="129"/>
      <c r="D46" s="129"/>
      <c r="E46" s="129"/>
      <c r="F46" s="289" t="s">
        <v>178</v>
      </c>
      <c r="G46" s="291"/>
      <c r="H46" s="81"/>
      <c r="I46" s="24">
        <f t="shared" si="6"/>
        <v>0</v>
      </c>
      <c r="J46" s="302" t="s">
        <v>179</v>
      </c>
      <c r="K46" s="38"/>
      <c r="L46" s="81"/>
      <c r="M46" s="24">
        <f t="shared" si="7"/>
        <v>0</v>
      </c>
      <c r="N46" s="495" t="s">
        <v>179</v>
      </c>
      <c r="O46" s="26">
        <f t="shared" si="8"/>
        <v>0</v>
      </c>
      <c r="P46" s="39"/>
      <c r="Q46" s="83" t="s">
        <v>186</v>
      </c>
      <c r="R46" s="129"/>
      <c r="S46" s="129"/>
      <c r="T46" s="129"/>
      <c r="U46" s="259"/>
    </row>
    <row r="47" spans="1:21" s="70" customFormat="1" ht="11.25" customHeight="1">
      <c r="A47" s="379" t="s">
        <v>210</v>
      </c>
      <c r="B47" s="141"/>
      <c r="C47" s="141"/>
      <c r="D47" s="141"/>
      <c r="E47" s="141"/>
      <c r="F47" s="180" t="s">
        <v>178</v>
      </c>
      <c r="G47" s="367"/>
      <c r="H47" s="105"/>
      <c r="I47" s="42"/>
      <c r="J47" s="348" t="s">
        <v>179</v>
      </c>
      <c r="K47" s="96"/>
      <c r="L47" s="105"/>
      <c r="M47" s="42"/>
      <c r="N47" s="519" t="s">
        <v>179</v>
      </c>
      <c r="O47" s="46">
        <f t="shared" si="8"/>
        <v>0</v>
      </c>
      <c r="P47" s="45"/>
      <c r="Q47" s="349" t="s">
        <v>186</v>
      </c>
      <c r="R47" s="141"/>
      <c r="S47" s="141"/>
      <c r="T47" s="141"/>
      <c r="U47" s="172"/>
    </row>
    <row r="48" spans="1:21" s="70" customFormat="1" ht="11.25" customHeight="1">
      <c r="A48" s="969" t="s">
        <v>211</v>
      </c>
      <c r="B48" s="141"/>
      <c r="C48" s="141"/>
      <c r="D48" s="533"/>
      <c r="E48" s="1033"/>
      <c r="F48" s="180" t="s">
        <v>178</v>
      </c>
      <c r="G48" s="362"/>
      <c r="H48" s="82"/>
      <c r="I48" s="42">
        <f>G48*H48</f>
        <v>0</v>
      </c>
      <c r="J48" s="348" t="s">
        <v>179</v>
      </c>
      <c r="K48" s="44"/>
      <c r="L48" s="82"/>
      <c r="M48" s="42">
        <f>K48*L48</f>
        <v>0</v>
      </c>
      <c r="N48" s="519" t="s">
        <v>179</v>
      </c>
      <c r="O48" s="46">
        <f t="shared" si="8"/>
        <v>0</v>
      </c>
      <c r="P48" s="45"/>
      <c r="Q48" s="349" t="s">
        <v>186</v>
      </c>
      <c r="R48" s="141"/>
      <c r="S48" s="141"/>
      <c r="T48" s="141"/>
      <c r="U48" s="172"/>
    </row>
    <row r="49" spans="1:21" s="70" customFormat="1" ht="3" customHeight="1">
      <c r="A49" s="305"/>
      <c r="B49" s="129"/>
      <c r="C49" s="129"/>
      <c r="D49" s="129"/>
      <c r="E49" s="129"/>
      <c r="F49" s="289"/>
      <c r="G49" s="534"/>
      <c r="H49" s="388"/>
      <c r="I49" s="24"/>
      <c r="J49" s="535"/>
      <c r="K49" s="317"/>
      <c r="L49" s="388"/>
      <c r="M49" s="24"/>
      <c r="N49" s="358"/>
      <c r="O49" s="26"/>
      <c r="P49" s="39"/>
      <c r="Q49" s="83"/>
      <c r="R49" s="129"/>
      <c r="S49" s="129"/>
      <c r="T49" s="129"/>
      <c r="U49" s="259"/>
    </row>
    <row r="50" spans="1:21" s="70" customFormat="1" ht="12" customHeight="1">
      <c r="A50" s="171" t="s">
        <v>187</v>
      </c>
      <c r="B50" s="308"/>
      <c r="C50" s="128"/>
      <c r="D50" s="128"/>
      <c r="E50" s="1035"/>
      <c r="F50" s="1034"/>
      <c r="G50" s="41"/>
      <c r="H50" s="82"/>
      <c r="I50" s="42">
        <f>G50*H50</f>
        <v>0</v>
      </c>
      <c r="J50" s="502">
        <f>F50*H50</f>
        <v>0</v>
      </c>
      <c r="K50" s="44"/>
      <c r="L50" s="82"/>
      <c r="M50" s="42">
        <f>K50*L50</f>
        <v>0</v>
      </c>
      <c r="N50" s="503">
        <f>F50*L50</f>
        <v>0</v>
      </c>
      <c r="O50" s="46">
        <f>I50+M50</f>
        <v>0</v>
      </c>
      <c r="P50" s="45"/>
      <c r="Q50" s="31">
        <f>J50+N50</f>
        <v>0</v>
      </c>
      <c r="R50" s="49"/>
      <c r="S50" s="49"/>
      <c r="T50" s="49"/>
      <c r="U50" s="316"/>
    </row>
    <row r="51" spans="1:21" s="70" customFormat="1" ht="6" customHeight="1">
      <c r="A51" s="173"/>
      <c r="B51" s="128"/>
      <c r="C51" s="128"/>
      <c r="D51" s="130"/>
      <c r="E51" s="130"/>
      <c r="F51" s="289"/>
      <c r="G51" s="350"/>
      <c r="H51" s="320"/>
      <c r="I51" s="24"/>
      <c r="J51" s="504"/>
      <c r="K51" s="351"/>
      <c r="L51" s="320"/>
      <c r="M51" s="24"/>
      <c r="N51" s="505"/>
      <c r="O51" s="26"/>
      <c r="P51" s="40"/>
      <c r="Q51" s="444"/>
      <c r="R51" s="55"/>
      <c r="S51" s="55"/>
      <c r="T51" s="55"/>
      <c r="U51" s="436"/>
    </row>
    <row r="52" spans="1:21" s="70" customFormat="1" ht="12" customHeight="1">
      <c r="A52" s="171" t="s">
        <v>187</v>
      </c>
      <c r="B52" s="308"/>
      <c r="C52" s="128"/>
      <c r="D52" s="128"/>
      <c r="E52" s="1035"/>
      <c r="F52" s="1034"/>
      <c r="G52" s="41"/>
      <c r="H52" s="82"/>
      <c r="I52" s="42">
        <f>G52*H52</f>
        <v>0</v>
      </c>
      <c r="J52" s="502">
        <f>F52*H52</f>
        <v>0</v>
      </c>
      <c r="K52" s="44"/>
      <c r="L52" s="82"/>
      <c r="M52" s="42">
        <f>K52*L52</f>
        <v>0</v>
      </c>
      <c r="N52" s="503">
        <f>F52*L52</f>
        <v>0</v>
      </c>
      <c r="O52" s="46">
        <f>I52+M52</f>
        <v>0</v>
      </c>
      <c r="P52" s="45"/>
      <c r="Q52" s="31">
        <f>J52+N52</f>
        <v>0</v>
      </c>
      <c r="R52" s="49"/>
      <c r="S52" s="49"/>
      <c r="T52" s="49"/>
      <c r="U52" s="316"/>
    </row>
    <row r="53" spans="1:21" s="70" customFormat="1" ht="6" customHeight="1">
      <c r="A53" s="173"/>
      <c r="B53" s="128"/>
      <c r="C53" s="128"/>
      <c r="D53" s="130"/>
      <c r="E53" s="130"/>
      <c r="F53" s="289"/>
      <c r="G53" s="350"/>
      <c r="H53" s="320"/>
      <c r="I53" s="24"/>
      <c r="J53" s="504"/>
      <c r="K53" s="351"/>
      <c r="L53" s="320"/>
      <c r="M53" s="24"/>
      <c r="N53" s="505"/>
      <c r="O53" s="26"/>
      <c r="P53" s="475"/>
      <c r="Q53" s="444"/>
      <c r="R53" s="55"/>
      <c r="S53" s="55"/>
      <c r="T53" s="55"/>
      <c r="U53" s="436"/>
    </row>
    <row r="54" spans="1:21" s="70" customFormat="1" ht="12" customHeight="1">
      <c r="A54" s="171" t="s">
        <v>187</v>
      </c>
      <c r="B54" s="308"/>
      <c r="C54" s="128"/>
      <c r="D54" s="128"/>
      <c r="E54" s="1035"/>
      <c r="F54" s="1034"/>
      <c r="G54" s="41"/>
      <c r="H54" s="82"/>
      <c r="I54" s="42">
        <f>G54*H54</f>
        <v>0</v>
      </c>
      <c r="J54" s="502">
        <f>F54*H54</f>
        <v>0</v>
      </c>
      <c r="K54" s="44"/>
      <c r="L54" s="82"/>
      <c r="M54" s="42">
        <f>K54*L54</f>
        <v>0</v>
      </c>
      <c r="N54" s="503">
        <f>F54*L54</f>
        <v>0</v>
      </c>
      <c r="O54" s="46">
        <f>I54+M54</f>
        <v>0</v>
      </c>
      <c r="P54" s="45"/>
      <c r="Q54" s="31">
        <f>J54+N54</f>
        <v>0</v>
      </c>
      <c r="R54" s="49"/>
      <c r="S54" s="49"/>
      <c r="T54" s="49"/>
      <c r="U54" s="316"/>
    </row>
    <row r="55" spans="1:21" s="70" customFormat="1" ht="6" customHeight="1">
      <c r="A55" s="173"/>
      <c r="B55" s="128"/>
      <c r="C55" s="128"/>
      <c r="D55" s="130"/>
      <c r="E55" s="130"/>
      <c r="F55" s="289"/>
      <c r="G55" s="350"/>
      <c r="H55" s="320"/>
      <c r="I55" s="24"/>
      <c r="J55" s="504"/>
      <c r="K55" s="351"/>
      <c r="L55" s="320"/>
      <c r="M55" s="24"/>
      <c r="N55" s="505"/>
      <c r="O55" s="26"/>
      <c r="P55" s="40"/>
      <c r="Q55" s="444"/>
      <c r="R55" s="55"/>
      <c r="S55" s="55"/>
      <c r="T55" s="55"/>
      <c r="U55" s="436"/>
    </row>
    <row r="56" spans="1:21" s="70" customFormat="1" ht="12" customHeight="1">
      <c r="A56" s="171" t="s">
        <v>187</v>
      </c>
      <c r="B56" s="308"/>
      <c r="C56" s="128"/>
      <c r="D56" s="128"/>
      <c r="E56" s="1035"/>
      <c r="F56" s="1034"/>
      <c r="G56" s="41"/>
      <c r="H56" s="82"/>
      <c r="I56" s="42">
        <f>G56*H56</f>
        <v>0</v>
      </c>
      <c r="J56" s="502">
        <f>F56*H56</f>
        <v>0</v>
      </c>
      <c r="K56" s="44"/>
      <c r="L56" s="82"/>
      <c r="M56" s="42">
        <f>K56*L56</f>
        <v>0</v>
      </c>
      <c r="N56" s="503">
        <f>F56*L56</f>
        <v>0</v>
      </c>
      <c r="O56" s="46">
        <f>I56+M56</f>
        <v>0</v>
      </c>
      <c r="P56" s="45"/>
      <c r="Q56" s="31">
        <f>J56+N56</f>
        <v>0</v>
      </c>
      <c r="R56" s="49"/>
      <c r="S56" s="49"/>
      <c r="T56" s="49"/>
      <c r="U56" s="316"/>
    </row>
    <row r="57" spans="1:21" s="70" customFormat="1" ht="6" customHeight="1">
      <c r="A57" s="173"/>
      <c r="B57" s="128"/>
      <c r="C57" s="128"/>
      <c r="D57" s="130"/>
      <c r="E57" s="130"/>
      <c r="F57" s="289"/>
      <c r="G57" s="350"/>
      <c r="H57" s="320"/>
      <c r="I57" s="24"/>
      <c r="J57" s="504"/>
      <c r="K57" s="351"/>
      <c r="L57" s="320"/>
      <c r="M57" s="24"/>
      <c r="N57" s="505"/>
      <c r="O57" s="26"/>
      <c r="P57" s="475"/>
      <c r="Q57" s="444"/>
      <c r="R57" s="55"/>
      <c r="S57" s="55"/>
      <c r="T57" s="55"/>
      <c r="U57" s="436"/>
    </row>
    <row r="58" spans="1:21" s="70" customFormat="1" ht="12" customHeight="1">
      <c r="A58" s="171" t="s">
        <v>187</v>
      </c>
      <c r="B58" s="308"/>
      <c r="C58" s="128"/>
      <c r="D58" s="128"/>
      <c r="E58" s="1035"/>
      <c r="F58" s="1034"/>
      <c r="G58" s="41"/>
      <c r="H58" s="82"/>
      <c r="I58" s="42">
        <f>G58*H58</f>
        <v>0</v>
      </c>
      <c r="J58" s="502">
        <f>F58*H58</f>
        <v>0</v>
      </c>
      <c r="K58" s="44"/>
      <c r="L58" s="82"/>
      <c r="M58" s="42">
        <f>K58*L58</f>
        <v>0</v>
      </c>
      <c r="N58" s="503">
        <f>F58*L58</f>
        <v>0</v>
      </c>
      <c r="O58" s="46">
        <f>I58+M58</f>
        <v>0</v>
      </c>
      <c r="P58" s="45"/>
      <c r="Q58" s="31">
        <f>J58+N58</f>
        <v>0</v>
      </c>
      <c r="R58" s="49"/>
      <c r="S58" s="49"/>
      <c r="T58" s="49"/>
      <c r="U58" s="316"/>
    </row>
    <row r="59" spans="1:21" s="70" customFormat="1" ht="6" customHeight="1">
      <c r="A59" s="173"/>
      <c r="B59" s="128"/>
      <c r="C59" s="128"/>
      <c r="D59" s="130"/>
      <c r="E59" s="130"/>
      <c r="F59" s="289"/>
      <c r="G59" s="350"/>
      <c r="H59" s="320"/>
      <c r="I59" s="24"/>
      <c r="J59" s="504"/>
      <c r="K59" s="351"/>
      <c r="L59" s="320"/>
      <c r="M59" s="24"/>
      <c r="N59" s="505"/>
      <c r="O59" s="26"/>
      <c r="P59" s="40"/>
      <c r="Q59" s="444"/>
      <c r="R59" s="55"/>
      <c r="S59" s="55"/>
      <c r="T59" s="55"/>
      <c r="U59" s="436"/>
    </row>
    <row r="60" spans="1:21" s="70" customFormat="1" ht="12" customHeight="1">
      <c r="A60" s="171" t="s">
        <v>187</v>
      </c>
      <c r="B60" s="308"/>
      <c r="C60" s="128"/>
      <c r="D60" s="128"/>
      <c r="E60" s="1035"/>
      <c r="F60" s="1034"/>
      <c r="G60" s="362"/>
      <c r="H60" s="363"/>
      <c r="I60" s="311">
        <f>G60*H60</f>
        <v>0</v>
      </c>
      <c r="J60" s="502">
        <f>F60*H60</f>
        <v>0</v>
      </c>
      <c r="K60" s="327"/>
      <c r="L60" s="363"/>
      <c r="M60" s="311">
        <f>K60*L60</f>
        <v>0</v>
      </c>
      <c r="N60" s="503">
        <f>F60*L60</f>
        <v>0</v>
      </c>
      <c r="O60" s="46">
        <f>I60+M60</f>
        <v>0</v>
      </c>
      <c r="P60" s="47"/>
      <c r="Q60" s="31">
        <f>J60+N60</f>
        <v>0</v>
      </c>
      <c r="R60" s="49"/>
      <c r="S60" s="97"/>
      <c r="T60" s="49"/>
      <c r="U60" s="316"/>
    </row>
    <row r="61" spans="1:21" s="70" customFormat="1" ht="6" customHeight="1" thickBot="1">
      <c r="A61" s="255"/>
      <c r="B61" s="256"/>
      <c r="C61" s="378"/>
      <c r="D61" s="256"/>
      <c r="E61" s="256"/>
      <c r="F61" s="285"/>
      <c r="G61" s="477"/>
      <c r="H61" s="536"/>
      <c r="I61" s="257"/>
      <c r="J61" s="537"/>
      <c r="K61" s="257"/>
      <c r="L61" s="257"/>
      <c r="M61" s="257"/>
      <c r="N61" s="257"/>
      <c r="O61" s="480"/>
      <c r="P61" s="538"/>
      <c r="Q61" s="282"/>
      <c r="R61" s="282"/>
      <c r="S61" s="282"/>
      <c r="T61" s="282"/>
      <c r="U61" s="284"/>
    </row>
    <row r="62" spans="1:21" s="70" customFormat="1" ht="12.75" customHeight="1" thickTop="1">
      <c r="A62" s="305" t="s">
        <v>242</v>
      </c>
      <c r="B62" s="129"/>
      <c r="C62" s="129"/>
      <c r="D62" s="129"/>
      <c r="E62" s="129"/>
      <c r="F62" s="289" t="s">
        <v>178</v>
      </c>
      <c r="G62" s="539" t="s">
        <v>180</v>
      </c>
      <c r="H62" s="289" t="s">
        <v>180</v>
      </c>
      <c r="I62" s="24">
        <f>SUM(I9:I60)</f>
        <v>0</v>
      </c>
      <c r="J62" s="25">
        <f>SUM(J9:J60)</f>
        <v>0</v>
      </c>
      <c r="K62" s="130" t="s">
        <v>180</v>
      </c>
      <c r="L62" s="289" t="s">
        <v>180</v>
      </c>
      <c r="M62" s="24">
        <f>SUM(M9:M60)</f>
        <v>0</v>
      </c>
      <c r="N62" s="88">
        <f>SUM(N9:N60)</f>
        <v>0</v>
      </c>
      <c r="O62" s="26">
        <f>I62+M62</f>
        <v>0</v>
      </c>
      <c r="P62" s="39"/>
      <c r="Q62" s="27">
        <f>J62+N62</f>
        <v>0</v>
      </c>
      <c r="R62" s="39"/>
      <c r="S62" s="39"/>
      <c r="T62" s="39"/>
      <c r="U62" s="40"/>
    </row>
    <row r="63" spans="1:21" s="70" customFormat="1" ht="12.75" customHeight="1">
      <c r="A63" s="305" t="s">
        <v>222</v>
      </c>
      <c r="B63" s="129"/>
      <c r="C63" s="129"/>
      <c r="D63" s="129"/>
      <c r="E63" s="129"/>
      <c r="F63" s="289" t="s">
        <v>178</v>
      </c>
      <c r="G63" s="457" t="s">
        <v>180</v>
      </c>
      <c r="H63" s="289" t="s">
        <v>180</v>
      </c>
      <c r="I63" s="24">
        <f>'F06'!$I$62</f>
        <v>0</v>
      </c>
      <c r="J63" s="25">
        <f>'F06'!$J$62</f>
        <v>0</v>
      </c>
      <c r="K63" s="130" t="s">
        <v>180</v>
      </c>
      <c r="L63" s="289" t="s">
        <v>180</v>
      </c>
      <c r="M63" s="24">
        <f>'F06'!$M$62</f>
        <v>0</v>
      </c>
      <c r="N63" s="88">
        <f>'F06'!$N$62</f>
        <v>0</v>
      </c>
      <c r="O63" s="26">
        <f>'F06'!$O$62</f>
        <v>0</v>
      </c>
      <c r="P63" s="39"/>
      <c r="Q63" s="27">
        <f>'F06'!$Q$62</f>
        <v>0</v>
      </c>
      <c r="R63" s="39"/>
      <c r="S63" s="39"/>
      <c r="T63" s="39"/>
      <c r="U63" s="40"/>
    </row>
    <row r="64" spans="1:21" s="70" customFormat="1" ht="12.75" customHeight="1">
      <c r="A64" s="173" t="s">
        <v>227</v>
      </c>
      <c r="B64" s="129"/>
      <c r="C64" s="129"/>
      <c r="D64" s="129"/>
      <c r="E64" s="129"/>
      <c r="F64" s="289" t="s">
        <v>178</v>
      </c>
      <c r="G64" s="457" t="s">
        <v>180</v>
      </c>
      <c r="H64" s="289" t="s">
        <v>180</v>
      </c>
      <c r="I64" s="24">
        <f>'F07'!$I$62</f>
        <v>0</v>
      </c>
      <c r="J64" s="25">
        <f>'F07'!$J$62</f>
        <v>0</v>
      </c>
      <c r="K64" s="130" t="s">
        <v>180</v>
      </c>
      <c r="L64" s="289" t="s">
        <v>180</v>
      </c>
      <c r="M64" s="24">
        <f>'F07'!$M$62</f>
        <v>0</v>
      </c>
      <c r="N64" s="88">
        <f>'F07'!$N$62</f>
        <v>0</v>
      </c>
      <c r="O64" s="26">
        <f>'F07'!$O$62</f>
        <v>0</v>
      </c>
      <c r="P64" s="39"/>
      <c r="Q64" s="27">
        <f>'F07'!$Q$62</f>
        <v>0</v>
      </c>
      <c r="R64" s="39"/>
      <c r="S64" s="39"/>
      <c r="T64" s="39"/>
      <c r="U64" s="40"/>
    </row>
    <row r="65" spans="1:21" s="70" customFormat="1" ht="12.75" customHeight="1" thickBot="1">
      <c r="A65" s="255" t="s">
        <v>213</v>
      </c>
      <c r="B65" s="282"/>
      <c r="C65" s="282"/>
      <c r="D65" s="282"/>
      <c r="E65" s="282"/>
      <c r="F65" s="285" t="s">
        <v>178</v>
      </c>
      <c r="G65" s="484" t="s">
        <v>180</v>
      </c>
      <c r="H65" s="285" t="s">
        <v>180</v>
      </c>
      <c r="I65" s="22">
        <f>SUM(I62:I64)</f>
        <v>0</v>
      </c>
      <c r="J65" s="28">
        <f>SUM(J62:J64)</f>
        <v>0</v>
      </c>
      <c r="K65" s="378" t="s">
        <v>180</v>
      </c>
      <c r="L65" s="285" t="s">
        <v>180</v>
      </c>
      <c r="M65" s="22">
        <f>SUM(M62:M64)</f>
        <v>0</v>
      </c>
      <c r="N65" s="90">
        <f>SUM(N62:N64)</f>
        <v>0</v>
      </c>
      <c r="O65" s="23">
        <f>SUM(O62:O64)</f>
        <v>0</v>
      </c>
      <c r="P65" s="73"/>
      <c r="Q65" s="29">
        <f>SUM(Q62:Q64)</f>
        <v>0</v>
      </c>
      <c r="R65" s="73"/>
      <c r="S65" s="73"/>
      <c r="T65" s="73"/>
      <c r="U65" s="76"/>
    </row>
    <row r="66" spans="1:21" s="70" customFormat="1" ht="15.75" customHeight="1" thickTop="1">
      <c r="A66" s="171" t="s">
        <v>243</v>
      </c>
      <c r="B66" s="141"/>
      <c r="C66" s="141"/>
      <c r="D66" s="141"/>
      <c r="E66" s="141"/>
      <c r="F66" s="180" t="s">
        <v>178</v>
      </c>
      <c r="G66" s="458" t="s">
        <v>180</v>
      </c>
      <c r="H66" s="180" t="s">
        <v>180</v>
      </c>
      <c r="I66" s="180" t="s">
        <v>180</v>
      </c>
      <c r="J66" s="30">
        <f>IF(ISERROR(Q66-N66),0,Q66-N66)</f>
        <v>0</v>
      </c>
      <c r="K66" s="131" t="s">
        <v>180</v>
      </c>
      <c r="L66" s="180" t="s">
        <v>180</v>
      </c>
      <c r="M66" s="180" t="s">
        <v>180</v>
      </c>
      <c r="N66" s="30">
        <f>ROUND(N65*0.9,0)</f>
        <v>0</v>
      </c>
      <c r="O66" s="540" t="s">
        <v>186</v>
      </c>
      <c r="P66" s="141"/>
      <c r="Q66" s="31">
        <f>ROUND(Q65*0.9,0)</f>
        <v>0</v>
      </c>
      <c r="R66" s="45"/>
      <c r="S66" s="45"/>
      <c r="T66" s="45"/>
      <c r="U66" s="47"/>
    </row>
    <row r="67" spans="1:21" s="70" customFormat="1" ht="12" customHeight="1" thickBot="1">
      <c r="A67" s="541" t="s">
        <v>244</v>
      </c>
      <c r="B67" s="282"/>
      <c r="C67" s="282"/>
      <c r="D67" s="282"/>
      <c r="E67" s="282"/>
      <c r="F67" s="285"/>
      <c r="G67" s="341"/>
      <c r="H67" s="542"/>
      <c r="I67" s="255"/>
      <c r="J67" s="32"/>
      <c r="K67" s="256"/>
      <c r="L67" s="255"/>
      <c r="M67" s="255"/>
      <c r="N67" s="543"/>
      <c r="O67" s="301"/>
      <c r="P67" s="282"/>
      <c r="Q67" s="62"/>
      <c r="R67" s="74"/>
      <c r="S67" s="74"/>
      <c r="T67" s="74"/>
      <c r="U67" s="75"/>
    </row>
    <row r="68" spans="1:21" ht="16.5" customHeight="1" thickTop="1">
      <c r="A68" s="68" t="str">
        <f>Rev_Date</f>
        <v>REVISED JULY 1, 2010</v>
      </c>
      <c r="F68" s="123" t="str">
        <f>Exp_Date</f>
        <v>FORM EXPIRES 6-30-12</v>
      </c>
      <c r="G68" s="123"/>
      <c r="H68" s="123"/>
      <c r="I68" s="123"/>
      <c r="J68" s="123"/>
      <c r="K68" s="123"/>
      <c r="L68" s="123"/>
      <c r="M68" s="123"/>
      <c r="N68" s="123"/>
      <c r="U68" s="139" t="s">
        <v>245</v>
      </c>
    </row>
  </sheetData>
  <sheetProtection sheet="1" objects="1" scenarios="1"/>
  <printOptions horizontalCentered="1" verticalCentered="1"/>
  <pageMargins left="0.25" right="0.25" top="0.25" bottom="0.25" header="0.5" footer="0.5"/>
  <pageSetup blackAndWhite="1" fitToHeight="1" fitToWidth="1" orientation="portrait" scale="81" r:id="rId1"/>
</worksheet>
</file>

<file path=xl/worksheets/sheet11.xml><?xml version="1.0" encoding="utf-8"?>
<worksheet xmlns="http://schemas.openxmlformats.org/spreadsheetml/2006/main" xmlns:r="http://schemas.openxmlformats.org/officeDocument/2006/relationships">
  <sheetPr>
    <pageSetUpPr fitToPage="1"/>
  </sheetPr>
  <dimension ref="A1:P66"/>
  <sheetViews>
    <sheetView showGridLines="0" showZeros="0" zoomScale="107" zoomScaleNormal="107" workbookViewId="0" topLeftCell="A1">
      <selection activeCell="C17" sqref="C17"/>
    </sheetView>
  </sheetViews>
  <sheetFormatPr defaultColWidth="9.140625" defaultRowHeight="12.75"/>
  <cols>
    <col min="1" max="1" width="1.7109375" style="68" customWidth="1"/>
    <col min="2" max="2" width="4.7109375" style="68" customWidth="1"/>
    <col min="3" max="3" width="36.7109375" style="68" customWidth="1"/>
    <col min="4" max="4" width="10.7109375" style="68" customWidth="1"/>
    <col min="5" max="5" width="8.7109375" style="68" customWidth="1"/>
    <col min="6" max="6" width="6.7109375" style="68" customWidth="1"/>
    <col min="7" max="7" width="3.7109375" style="68" customWidth="1"/>
    <col min="8" max="8" width="4.7109375" style="68" customWidth="1"/>
    <col min="9" max="9" width="3.7109375" style="68" customWidth="1"/>
    <col min="10" max="10" width="4.7109375" style="68" customWidth="1"/>
    <col min="11" max="12" width="2.7109375" style="68" customWidth="1"/>
    <col min="13" max="13" width="1.7109375" style="68" customWidth="1"/>
    <col min="14" max="15" width="2.7109375" style="68" customWidth="1"/>
    <col min="16" max="16" width="1.7109375" style="68" customWidth="1"/>
    <col min="17" max="16384" width="9.140625" style="68" customWidth="1"/>
  </cols>
  <sheetData>
    <row r="1" spans="1:16" s="406" customFormat="1" ht="15.75" customHeight="1">
      <c r="A1" s="248" t="s">
        <v>246</v>
      </c>
      <c r="B1" s="544"/>
      <c r="C1" s="544"/>
      <c r="D1" s="545"/>
      <c r="E1" s="545"/>
      <c r="F1" s="545"/>
      <c r="G1" s="545"/>
      <c r="H1" s="545"/>
      <c r="I1" s="545"/>
      <c r="J1" s="545"/>
      <c r="K1" s="545"/>
      <c r="L1" s="545"/>
      <c r="M1" s="545"/>
      <c r="N1" s="545"/>
      <c r="O1" s="545"/>
      <c r="P1" s="546"/>
    </row>
    <row r="2" spans="1:16" ht="8.25" customHeight="1">
      <c r="A2" s="168" t="s">
        <v>634</v>
      </c>
      <c r="B2" s="111"/>
      <c r="C2" s="111"/>
      <c r="D2" s="168" t="s">
        <v>116</v>
      </c>
      <c r="F2" s="111"/>
      <c r="G2" s="111"/>
      <c r="H2" s="111"/>
      <c r="I2" s="111"/>
      <c r="J2" s="168" t="s">
        <v>120</v>
      </c>
      <c r="K2" s="111"/>
      <c r="P2" s="169"/>
    </row>
    <row r="3" spans="1:16" s="153" customFormat="1" ht="12.75">
      <c r="A3" s="177">
        <f>'F01'!D5</f>
        <v>0</v>
      </c>
      <c r="B3" s="251"/>
      <c r="C3" s="251"/>
      <c r="D3" s="177">
        <f>'F01'!D6</f>
        <v>0</v>
      </c>
      <c r="F3" s="251"/>
      <c r="G3" s="251"/>
      <c r="H3" s="251"/>
      <c r="I3" s="251"/>
      <c r="J3" s="177"/>
      <c r="K3" s="159">
        <f>'F01'!K1</f>
        <v>0</v>
      </c>
      <c r="L3" s="159"/>
      <c r="M3" s="342" t="s">
        <v>1</v>
      </c>
      <c r="N3" s="253">
        <f>'F01'!M1</f>
        <v>0</v>
      </c>
      <c r="O3" s="159"/>
      <c r="P3" s="254"/>
    </row>
    <row r="4" spans="1:16" ht="3.75" customHeight="1">
      <c r="A4" s="173"/>
      <c r="B4" s="128"/>
      <c r="C4" s="128"/>
      <c r="D4" s="173"/>
      <c r="E4" s="128"/>
      <c r="F4" s="128"/>
      <c r="G4" s="128"/>
      <c r="H4" s="128"/>
      <c r="I4" s="128"/>
      <c r="J4" s="173"/>
      <c r="K4" s="128"/>
      <c r="L4" s="128"/>
      <c r="M4" s="128"/>
      <c r="N4" s="128"/>
      <c r="O4" s="128"/>
      <c r="P4" s="174"/>
    </row>
    <row r="5" spans="1:16" ht="3.75" customHeight="1">
      <c r="A5" s="171"/>
      <c r="P5" s="169"/>
    </row>
    <row r="6" spans="1:16" ht="10.5" customHeight="1">
      <c r="A6" s="171"/>
      <c r="B6" s="69" t="s">
        <v>247</v>
      </c>
      <c r="P6" s="169"/>
    </row>
    <row r="7" spans="1:16" ht="9.75" customHeight="1">
      <c r="A7" s="171"/>
      <c r="B7" s="69" t="s">
        <v>552</v>
      </c>
      <c r="P7" s="169"/>
    </row>
    <row r="8" spans="1:16" ht="9.75" customHeight="1">
      <c r="A8" s="171"/>
      <c r="B8" s="547" t="s">
        <v>553</v>
      </c>
      <c r="P8" s="169"/>
    </row>
    <row r="9" spans="1:16" s="70" customFormat="1" ht="3.75" customHeight="1">
      <c r="A9" s="173"/>
      <c r="B9" s="128"/>
      <c r="C9" s="128"/>
      <c r="D9" s="128"/>
      <c r="E9" s="128"/>
      <c r="F9" s="128"/>
      <c r="G9" s="128"/>
      <c r="H9" s="128"/>
      <c r="I9" s="128"/>
      <c r="J9" s="128"/>
      <c r="K9" s="128"/>
      <c r="L9" s="128"/>
      <c r="M9" s="128"/>
      <c r="N9" s="128"/>
      <c r="O9" s="128"/>
      <c r="P9" s="174"/>
    </row>
    <row r="10" spans="1:16" s="70" customFormat="1" ht="6" customHeight="1">
      <c r="A10" s="171"/>
      <c r="B10" s="68"/>
      <c r="C10" s="68"/>
      <c r="D10" s="68"/>
      <c r="E10" s="68"/>
      <c r="F10" s="68"/>
      <c r="G10" s="68"/>
      <c r="H10" s="68"/>
      <c r="I10" s="68"/>
      <c r="J10" s="68"/>
      <c r="K10" s="68"/>
      <c r="L10" s="68"/>
      <c r="M10" s="68"/>
      <c r="N10" s="68"/>
      <c r="O10" s="68"/>
      <c r="P10" s="169"/>
    </row>
    <row r="11" spans="1:16" s="70" customFormat="1" ht="12" customHeight="1">
      <c r="A11" s="171"/>
      <c r="B11" s="946" t="s">
        <v>556</v>
      </c>
      <c r="C11" s="68"/>
      <c r="D11" s="68"/>
      <c r="E11" s="68"/>
      <c r="F11" s="68"/>
      <c r="G11" s="68"/>
      <c r="H11" s="68"/>
      <c r="I11" s="68"/>
      <c r="J11" s="68"/>
      <c r="K11" s="68"/>
      <c r="L11" s="68"/>
      <c r="M11" s="68"/>
      <c r="N11" s="68"/>
      <c r="O11" s="68"/>
      <c r="P11" s="169"/>
    </row>
    <row r="12" spans="1:16" s="70" customFormat="1" ht="10.5" customHeight="1">
      <c r="A12" s="171"/>
      <c r="B12" s="946" t="s">
        <v>557</v>
      </c>
      <c r="C12" s="68"/>
      <c r="D12" s="68"/>
      <c r="E12" s="68"/>
      <c r="F12" s="68"/>
      <c r="G12" s="68"/>
      <c r="H12" s="68"/>
      <c r="I12" s="68"/>
      <c r="J12" s="68"/>
      <c r="K12" s="68"/>
      <c r="L12" s="68"/>
      <c r="M12" s="68"/>
      <c r="N12" s="68"/>
      <c r="O12" s="68"/>
      <c r="P12" s="169"/>
    </row>
    <row r="13" spans="1:16" s="70" customFormat="1" ht="6" customHeight="1">
      <c r="A13" s="171"/>
      <c r="B13" s="68"/>
      <c r="C13" s="68"/>
      <c r="D13" s="68"/>
      <c r="E13" s="68"/>
      <c r="F13" s="68"/>
      <c r="G13" s="68"/>
      <c r="H13" s="68"/>
      <c r="I13" s="68"/>
      <c r="J13" s="68"/>
      <c r="K13" s="68"/>
      <c r="L13" s="68"/>
      <c r="M13" s="68"/>
      <c r="N13" s="68"/>
      <c r="O13" s="68"/>
      <c r="P13" s="169"/>
    </row>
    <row r="14" spans="1:16" s="70" customFormat="1" ht="12.75" customHeight="1">
      <c r="A14" s="171"/>
      <c r="B14" s="68"/>
      <c r="C14" s="77" t="s">
        <v>554</v>
      </c>
      <c r="D14" s="68"/>
      <c r="E14" s="77" t="s">
        <v>554</v>
      </c>
      <c r="F14" s="68"/>
      <c r="G14" s="66"/>
      <c r="H14" s="66"/>
      <c r="I14" s="68"/>
      <c r="J14" s="68"/>
      <c r="K14" s="68"/>
      <c r="L14" s="68"/>
      <c r="M14" s="68"/>
      <c r="N14" s="68"/>
      <c r="O14" s="68"/>
      <c r="P14" s="169"/>
    </row>
    <row r="15" spans="1:16" s="70" customFormat="1" ht="10.5" customHeight="1">
      <c r="A15" s="171"/>
      <c r="B15" s="68"/>
      <c r="C15" s="68" t="s">
        <v>555</v>
      </c>
      <c r="D15" s="68"/>
      <c r="E15" s="68" t="s">
        <v>555</v>
      </c>
      <c r="F15" s="68"/>
      <c r="G15" s="66"/>
      <c r="H15" s="66"/>
      <c r="I15" s="68"/>
      <c r="J15" s="68"/>
      <c r="K15" s="68"/>
      <c r="L15" s="68"/>
      <c r="M15" s="68"/>
      <c r="N15" s="68"/>
      <c r="O15" s="68"/>
      <c r="P15" s="169"/>
    </row>
    <row r="16" spans="1:16" s="70" customFormat="1" ht="6" customHeight="1">
      <c r="A16" s="171"/>
      <c r="B16" s="68"/>
      <c r="C16" s="68"/>
      <c r="D16" s="68"/>
      <c r="E16" s="68"/>
      <c r="F16" s="68"/>
      <c r="G16" s="66"/>
      <c r="H16" s="68"/>
      <c r="I16" s="68"/>
      <c r="J16" s="68"/>
      <c r="K16" s="68"/>
      <c r="L16" s="68"/>
      <c r="M16" s="68"/>
      <c r="N16" s="68"/>
      <c r="O16" s="68"/>
      <c r="P16" s="169"/>
    </row>
    <row r="17" spans="1:16" s="70" customFormat="1" ht="13.5">
      <c r="A17" s="171"/>
      <c r="B17" s="945" t="s">
        <v>123</v>
      </c>
      <c r="C17" s="548"/>
      <c r="D17" s="945">
        <f>B56+1</f>
        <v>41</v>
      </c>
      <c r="E17" s="548"/>
      <c r="F17" s="68"/>
      <c r="G17" s="66"/>
      <c r="H17" s="68"/>
      <c r="I17" s="68"/>
      <c r="J17" s="68"/>
      <c r="K17" s="68"/>
      <c r="L17" s="68"/>
      <c r="M17" s="68"/>
      <c r="N17" s="68"/>
      <c r="O17" s="68"/>
      <c r="P17" s="169"/>
    </row>
    <row r="18" spans="1:16" s="70" customFormat="1" ht="13.5">
      <c r="A18" s="171"/>
      <c r="B18" s="945">
        <f>B17+1</f>
        <v>2</v>
      </c>
      <c r="C18" s="548"/>
      <c r="D18" s="945">
        <f>D17+1</f>
        <v>42</v>
      </c>
      <c r="E18" s="548"/>
      <c r="F18" s="68"/>
      <c r="G18" s="66"/>
      <c r="H18" s="68"/>
      <c r="I18" s="68"/>
      <c r="J18" s="68"/>
      <c r="K18" s="68"/>
      <c r="L18" s="68"/>
      <c r="M18" s="68"/>
      <c r="N18" s="68"/>
      <c r="O18" s="68"/>
      <c r="P18" s="169"/>
    </row>
    <row r="19" spans="1:16" s="70" customFormat="1" ht="13.5">
      <c r="A19" s="171"/>
      <c r="B19" s="945">
        <f aca="true" t="shared" si="0" ref="B19:B56">B18+1</f>
        <v>3</v>
      </c>
      <c r="C19" s="548"/>
      <c r="D19" s="945">
        <f aca="true" t="shared" si="1" ref="D19:D56">D18+1</f>
        <v>43</v>
      </c>
      <c r="E19" s="548"/>
      <c r="F19" s="68"/>
      <c r="G19" s="66"/>
      <c r="H19" s="68"/>
      <c r="I19" s="68"/>
      <c r="J19" s="68"/>
      <c r="K19" s="68"/>
      <c r="L19" s="68"/>
      <c r="M19" s="68"/>
      <c r="N19" s="68"/>
      <c r="O19" s="68"/>
      <c r="P19" s="169"/>
    </row>
    <row r="20" spans="1:16" s="70" customFormat="1" ht="13.5">
      <c r="A20" s="171"/>
      <c r="B20" s="945">
        <f t="shared" si="0"/>
        <v>4</v>
      </c>
      <c r="C20" s="548"/>
      <c r="D20" s="945">
        <f t="shared" si="1"/>
        <v>44</v>
      </c>
      <c r="E20" s="548"/>
      <c r="F20" s="68"/>
      <c r="G20" s="66"/>
      <c r="H20" s="68"/>
      <c r="I20" s="68"/>
      <c r="J20" s="68"/>
      <c r="K20" s="68"/>
      <c r="L20" s="68"/>
      <c r="M20" s="68"/>
      <c r="N20" s="68"/>
      <c r="O20" s="68"/>
      <c r="P20" s="169"/>
    </row>
    <row r="21" spans="1:16" s="70" customFormat="1" ht="13.5">
      <c r="A21" s="171"/>
      <c r="B21" s="945">
        <f t="shared" si="0"/>
        <v>5</v>
      </c>
      <c r="C21" s="548"/>
      <c r="D21" s="945">
        <f t="shared" si="1"/>
        <v>45</v>
      </c>
      <c r="E21" s="548"/>
      <c r="F21" s="68"/>
      <c r="G21" s="66"/>
      <c r="H21" s="68"/>
      <c r="I21" s="68"/>
      <c r="J21" s="68"/>
      <c r="K21" s="68"/>
      <c r="L21" s="68"/>
      <c r="M21" s="68"/>
      <c r="N21" s="68"/>
      <c r="O21" s="68"/>
      <c r="P21" s="169"/>
    </row>
    <row r="22" spans="1:16" s="70" customFormat="1" ht="13.5">
      <c r="A22" s="171"/>
      <c r="B22" s="945">
        <f t="shared" si="0"/>
        <v>6</v>
      </c>
      <c r="C22" s="548"/>
      <c r="D22" s="945">
        <f t="shared" si="1"/>
        <v>46</v>
      </c>
      <c r="E22" s="548"/>
      <c r="F22" s="68"/>
      <c r="G22" s="66"/>
      <c r="H22" s="68"/>
      <c r="I22" s="68"/>
      <c r="J22" s="68"/>
      <c r="K22" s="68"/>
      <c r="L22" s="68"/>
      <c r="M22" s="68"/>
      <c r="N22" s="68"/>
      <c r="O22" s="68"/>
      <c r="P22" s="169"/>
    </row>
    <row r="23" spans="1:16" s="70" customFormat="1" ht="13.5">
      <c r="A23" s="171"/>
      <c r="B23" s="945">
        <f t="shared" si="0"/>
        <v>7</v>
      </c>
      <c r="C23" s="548"/>
      <c r="D23" s="945">
        <f t="shared" si="1"/>
        <v>47</v>
      </c>
      <c r="E23" s="548"/>
      <c r="F23" s="68"/>
      <c r="G23" s="66"/>
      <c r="H23" s="68"/>
      <c r="I23" s="68"/>
      <c r="J23" s="68"/>
      <c r="K23" s="68"/>
      <c r="L23" s="68"/>
      <c r="M23" s="68"/>
      <c r="N23" s="68"/>
      <c r="O23" s="68"/>
      <c r="P23" s="169"/>
    </row>
    <row r="24" spans="1:16" s="70" customFormat="1" ht="13.5">
      <c r="A24" s="171"/>
      <c r="B24" s="945">
        <f t="shared" si="0"/>
        <v>8</v>
      </c>
      <c r="C24" s="548"/>
      <c r="D24" s="945">
        <f t="shared" si="1"/>
        <v>48</v>
      </c>
      <c r="E24" s="548"/>
      <c r="F24" s="68"/>
      <c r="G24" s="66"/>
      <c r="H24" s="68"/>
      <c r="I24" s="68"/>
      <c r="J24" s="68"/>
      <c r="K24" s="68"/>
      <c r="L24" s="68"/>
      <c r="M24" s="68"/>
      <c r="N24" s="68"/>
      <c r="O24" s="68"/>
      <c r="P24" s="169"/>
    </row>
    <row r="25" spans="1:16" s="70" customFormat="1" ht="13.5">
      <c r="A25" s="171"/>
      <c r="B25" s="945">
        <f t="shared" si="0"/>
        <v>9</v>
      </c>
      <c r="C25" s="548"/>
      <c r="D25" s="945">
        <f t="shared" si="1"/>
        <v>49</v>
      </c>
      <c r="E25" s="548"/>
      <c r="F25" s="68"/>
      <c r="G25" s="66"/>
      <c r="H25" s="68"/>
      <c r="I25" s="68"/>
      <c r="J25" s="68"/>
      <c r="K25" s="68"/>
      <c r="L25" s="68"/>
      <c r="M25" s="68"/>
      <c r="N25" s="68"/>
      <c r="O25" s="68"/>
      <c r="P25" s="169"/>
    </row>
    <row r="26" spans="1:16" s="70" customFormat="1" ht="13.5">
      <c r="A26" s="171"/>
      <c r="B26" s="945">
        <f t="shared" si="0"/>
        <v>10</v>
      </c>
      <c r="C26" s="548"/>
      <c r="D26" s="945">
        <f t="shared" si="1"/>
        <v>50</v>
      </c>
      <c r="E26" s="548"/>
      <c r="F26" s="68"/>
      <c r="G26" s="66"/>
      <c r="H26" s="68"/>
      <c r="I26" s="68"/>
      <c r="J26" s="68"/>
      <c r="K26" s="68"/>
      <c r="L26" s="68"/>
      <c r="M26" s="68"/>
      <c r="N26" s="68"/>
      <c r="O26" s="68"/>
      <c r="P26" s="169"/>
    </row>
    <row r="27" spans="1:16" s="70" customFormat="1" ht="13.5">
      <c r="A27" s="171"/>
      <c r="B27" s="945">
        <f t="shared" si="0"/>
        <v>11</v>
      </c>
      <c r="C27" s="548"/>
      <c r="D27" s="945">
        <f t="shared" si="1"/>
        <v>51</v>
      </c>
      <c r="E27" s="548"/>
      <c r="F27" s="68"/>
      <c r="G27" s="66"/>
      <c r="H27" s="68"/>
      <c r="I27" s="68"/>
      <c r="J27" s="68"/>
      <c r="K27" s="68"/>
      <c r="L27" s="68"/>
      <c r="M27" s="68"/>
      <c r="N27" s="68"/>
      <c r="O27" s="68"/>
      <c r="P27" s="169"/>
    </row>
    <row r="28" spans="1:16" s="70" customFormat="1" ht="13.5">
      <c r="A28" s="171"/>
      <c r="B28" s="945">
        <f t="shared" si="0"/>
        <v>12</v>
      </c>
      <c r="C28" s="548"/>
      <c r="D28" s="945">
        <f t="shared" si="1"/>
        <v>52</v>
      </c>
      <c r="E28" s="548"/>
      <c r="F28" s="68"/>
      <c r="G28" s="66"/>
      <c r="H28" s="68"/>
      <c r="I28" s="68"/>
      <c r="J28" s="68"/>
      <c r="K28" s="68"/>
      <c r="L28" s="68"/>
      <c r="M28" s="68"/>
      <c r="N28" s="68"/>
      <c r="O28" s="68"/>
      <c r="P28" s="169"/>
    </row>
    <row r="29" spans="1:16" s="70" customFormat="1" ht="13.5">
      <c r="A29" s="171"/>
      <c r="B29" s="945">
        <f t="shared" si="0"/>
        <v>13</v>
      </c>
      <c r="C29" s="548"/>
      <c r="D29" s="945">
        <f t="shared" si="1"/>
        <v>53</v>
      </c>
      <c r="E29" s="548"/>
      <c r="F29" s="68"/>
      <c r="G29" s="66"/>
      <c r="H29" s="68"/>
      <c r="I29" s="68"/>
      <c r="J29" s="68"/>
      <c r="K29" s="68"/>
      <c r="L29" s="68"/>
      <c r="M29" s="68"/>
      <c r="N29" s="68"/>
      <c r="O29" s="68"/>
      <c r="P29" s="169"/>
    </row>
    <row r="30" spans="1:16" s="70" customFormat="1" ht="13.5">
      <c r="A30" s="171"/>
      <c r="B30" s="945">
        <f t="shared" si="0"/>
        <v>14</v>
      </c>
      <c r="C30" s="548"/>
      <c r="D30" s="945">
        <f t="shared" si="1"/>
        <v>54</v>
      </c>
      <c r="E30" s="548"/>
      <c r="F30" s="68"/>
      <c r="G30" s="66"/>
      <c r="H30" s="68"/>
      <c r="I30" s="68"/>
      <c r="J30" s="68"/>
      <c r="K30" s="68"/>
      <c r="L30" s="68"/>
      <c r="M30" s="68"/>
      <c r="N30" s="68"/>
      <c r="O30" s="68"/>
      <c r="P30" s="169"/>
    </row>
    <row r="31" spans="1:16" s="70" customFormat="1" ht="13.5">
      <c r="A31" s="171"/>
      <c r="B31" s="945">
        <f t="shared" si="0"/>
        <v>15</v>
      </c>
      <c r="C31" s="548"/>
      <c r="D31" s="945">
        <f t="shared" si="1"/>
        <v>55</v>
      </c>
      <c r="E31" s="548"/>
      <c r="F31" s="68"/>
      <c r="G31" s="66"/>
      <c r="H31" s="68"/>
      <c r="I31" s="68"/>
      <c r="J31" s="68"/>
      <c r="K31" s="68"/>
      <c r="L31" s="68"/>
      <c r="M31" s="68"/>
      <c r="N31" s="68"/>
      <c r="O31" s="68"/>
      <c r="P31" s="169"/>
    </row>
    <row r="32" spans="1:16" s="70" customFormat="1" ht="13.5">
      <c r="A32" s="171"/>
      <c r="B32" s="945">
        <f t="shared" si="0"/>
        <v>16</v>
      </c>
      <c r="C32" s="548"/>
      <c r="D32" s="945">
        <f t="shared" si="1"/>
        <v>56</v>
      </c>
      <c r="E32" s="548"/>
      <c r="F32" s="68"/>
      <c r="G32" s="66"/>
      <c r="H32" s="68"/>
      <c r="I32" s="68"/>
      <c r="J32" s="68"/>
      <c r="K32" s="68"/>
      <c r="L32" s="68"/>
      <c r="M32" s="68"/>
      <c r="N32" s="68"/>
      <c r="O32" s="68"/>
      <c r="P32" s="169"/>
    </row>
    <row r="33" spans="1:16" s="70" customFormat="1" ht="13.5">
      <c r="A33" s="171"/>
      <c r="B33" s="945">
        <f t="shared" si="0"/>
        <v>17</v>
      </c>
      <c r="C33" s="548"/>
      <c r="D33" s="945">
        <f t="shared" si="1"/>
        <v>57</v>
      </c>
      <c r="E33" s="548"/>
      <c r="F33" s="68"/>
      <c r="G33" s="66"/>
      <c r="H33" s="68"/>
      <c r="I33" s="68"/>
      <c r="J33" s="68"/>
      <c r="K33" s="68"/>
      <c r="L33" s="68"/>
      <c r="M33" s="68"/>
      <c r="N33" s="68"/>
      <c r="O33" s="68"/>
      <c r="P33" s="169"/>
    </row>
    <row r="34" spans="1:16" s="70" customFormat="1" ht="13.5">
      <c r="A34" s="171"/>
      <c r="B34" s="945">
        <f t="shared" si="0"/>
        <v>18</v>
      </c>
      <c r="C34" s="548"/>
      <c r="D34" s="945">
        <f t="shared" si="1"/>
        <v>58</v>
      </c>
      <c r="E34" s="548"/>
      <c r="F34" s="68"/>
      <c r="G34" s="66"/>
      <c r="H34" s="68"/>
      <c r="I34" s="68"/>
      <c r="J34" s="68"/>
      <c r="K34" s="68"/>
      <c r="L34" s="68"/>
      <c r="M34" s="68"/>
      <c r="N34" s="68"/>
      <c r="O34" s="68"/>
      <c r="P34" s="169"/>
    </row>
    <row r="35" spans="1:16" s="70" customFormat="1" ht="13.5">
      <c r="A35" s="171"/>
      <c r="B35" s="945">
        <f t="shared" si="0"/>
        <v>19</v>
      </c>
      <c r="C35" s="548"/>
      <c r="D35" s="945">
        <f t="shared" si="1"/>
        <v>59</v>
      </c>
      <c r="E35" s="548"/>
      <c r="F35" s="68"/>
      <c r="G35" s="66"/>
      <c r="H35" s="68"/>
      <c r="I35" s="68"/>
      <c r="J35" s="68"/>
      <c r="K35" s="68"/>
      <c r="L35" s="68"/>
      <c r="M35" s="68"/>
      <c r="N35" s="68"/>
      <c r="O35" s="68"/>
      <c r="P35" s="169"/>
    </row>
    <row r="36" spans="1:16" s="70" customFormat="1" ht="13.5">
      <c r="A36" s="171"/>
      <c r="B36" s="945">
        <f t="shared" si="0"/>
        <v>20</v>
      </c>
      <c r="C36" s="548"/>
      <c r="D36" s="945">
        <f t="shared" si="1"/>
        <v>60</v>
      </c>
      <c r="E36" s="548"/>
      <c r="F36" s="68"/>
      <c r="G36" s="66"/>
      <c r="H36" s="68"/>
      <c r="I36" s="68"/>
      <c r="J36" s="68"/>
      <c r="K36" s="68"/>
      <c r="L36" s="68"/>
      <c r="M36" s="68"/>
      <c r="N36" s="68"/>
      <c r="O36" s="68"/>
      <c r="P36" s="169"/>
    </row>
    <row r="37" spans="1:16" s="70" customFormat="1" ht="13.5">
      <c r="A37" s="171"/>
      <c r="B37" s="945">
        <f t="shared" si="0"/>
        <v>21</v>
      </c>
      <c r="C37" s="548"/>
      <c r="D37" s="945">
        <f t="shared" si="1"/>
        <v>61</v>
      </c>
      <c r="E37" s="548"/>
      <c r="F37" s="68"/>
      <c r="G37" s="66"/>
      <c r="H37" s="68"/>
      <c r="I37" s="68"/>
      <c r="J37" s="68"/>
      <c r="K37" s="68"/>
      <c r="L37" s="68"/>
      <c r="M37" s="68"/>
      <c r="N37" s="68"/>
      <c r="O37" s="68"/>
      <c r="P37" s="169"/>
    </row>
    <row r="38" spans="1:16" s="70" customFormat="1" ht="13.5">
      <c r="A38" s="171"/>
      <c r="B38" s="945">
        <f t="shared" si="0"/>
        <v>22</v>
      </c>
      <c r="C38" s="548"/>
      <c r="D38" s="945">
        <f t="shared" si="1"/>
        <v>62</v>
      </c>
      <c r="E38" s="548"/>
      <c r="F38" s="68"/>
      <c r="G38" s="66"/>
      <c r="H38" s="68"/>
      <c r="I38" s="68"/>
      <c r="J38" s="68"/>
      <c r="K38" s="68"/>
      <c r="L38" s="68"/>
      <c r="M38" s="68"/>
      <c r="N38" s="68"/>
      <c r="O38" s="68"/>
      <c r="P38" s="169"/>
    </row>
    <row r="39" spans="1:16" s="70" customFormat="1" ht="13.5">
      <c r="A39" s="171"/>
      <c r="B39" s="945">
        <f t="shared" si="0"/>
        <v>23</v>
      </c>
      <c r="C39" s="548"/>
      <c r="D39" s="945">
        <f t="shared" si="1"/>
        <v>63</v>
      </c>
      <c r="E39" s="548"/>
      <c r="F39" s="68"/>
      <c r="G39" s="66"/>
      <c r="H39" s="68"/>
      <c r="I39" s="68"/>
      <c r="J39" s="68"/>
      <c r="K39" s="68"/>
      <c r="L39" s="68"/>
      <c r="M39" s="68"/>
      <c r="N39" s="68"/>
      <c r="O39" s="68"/>
      <c r="P39" s="169"/>
    </row>
    <row r="40" spans="1:16" s="70" customFormat="1" ht="13.5">
      <c r="A40" s="171"/>
      <c r="B40" s="945">
        <f t="shared" si="0"/>
        <v>24</v>
      </c>
      <c r="C40" s="548"/>
      <c r="D40" s="945">
        <f t="shared" si="1"/>
        <v>64</v>
      </c>
      <c r="E40" s="548"/>
      <c r="F40" s="68"/>
      <c r="G40" s="66"/>
      <c r="H40" s="68"/>
      <c r="I40" s="68"/>
      <c r="J40" s="68"/>
      <c r="K40" s="68"/>
      <c r="L40" s="68"/>
      <c r="M40" s="68"/>
      <c r="N40" s="68"/>
      <c r="O40" s="68"/>
      <c r="P40" s="169"/>
    </row>
    <row r="41" spans="1:16" s="70" customFormat="1" ht="13.5">
      <c r="A41" s="171"/>
      <c r="B41" s="945">
        <f t="shared" si="0"/>
        <v>25</v>
      </c>
      <c r="C41" s="548"/>
      <c r="D41" s="945">
        <f t="shared" si="1"/>
        <v>65</v>
      </c>
      <c r="E41" s="548"/>
      <c r="F41" s="68"/>
      <c r="G41" s="66"/>
      <c r="H41" s="68"/>
      <c r="I41" s="68"/>
      <c r="J41" s="68"/>
      <c r="K41" s="68"/>
      <c r="L41" s="68"/>
      <c r="M41" s="68"/>
      <c r="N41" s="68"/>
      <c r="O41" s="68"/>
      <c r="P41" s="169"/>
    </row>
    <row r="42" spans="1:16" s="70" customFormat="1" ht="13.5">
      <c r="A42" s="171"/>
      <c r="B42" s="945">
        <f t="shared" si="0"/>
        <v>26</v>
      </c>
      <c r="C42" s="548"/>
      <c r="D42" s="945">
        <f t="shared" si="1"/>
        <v>66</v>
      </c>
      <c r="E42" s="548"/>
      <c r="F42" s="68"/>
      <c r="G42" s="66"/>
      <c r="H42" s="68"/>
      <c r="I42" s="68"/>
      <c r="J42" s="68"/>
      <c r="K42" s="68"/>
      <c r="L42" s="68"/>
      <c r="M42" s="68"/>
      <c r="N42" s="68"/>
      <c r="O42" s="68"/>
      <c r="P42" s="169"/>
    </row>
    <row r="43" spans="1:16" s="70" customFormat="1" ht="13.5">
      <c r="A43" s="171"/>
      <c r="B43" s="945">
        <f t="shared" si="0"/>
        <v>27</v>
      </c>
      <c r="C43" s="548"/>
      <c r="D43" s="945">
        <f t="shared" si="1"/>
        <v>67</v>
      </c>
      <c r="E43" s="548"/>
      <c r="F43" s="68"/>
      <c r="G43" s="66"/>
      <c r="H43" s="68"/>
      <c r="I43" s="68"/>
      <c r="J43" s="68"/>
      <c r="K43" s="68"/>
      <c r="L43" s="68"/>
      <c r="M43" s="68"/>
      <c r="N43" s="68"/>
      <c r="O43" s="68"/>
      <c r="P43" s="169"/>
    </row>
    <row r="44" spans="1:16" s="70" customFormat="1" ht="13.5">
      <c r="A44" s="171"/>
      <c r="B44" s="945">
        <f t="shared" si="0"/>
        <v>28</v>
      </c>
      <c r="C44" s="548"/>
      <c r="D44" s="945">
        <f t="shared" si="1"/>
        <v>68</v>
      </c>
      <c r="E44" s="548"/>
      <c r="F44" s="68"/>
      <c r="G44" s="66"/>
      <c r="H44" s="68"/>
      <c r="I44" s="68"/>
      <c r="J44" s="68"/>
      <c r="K44" s="68"/>
      <c r="L44" s="68"/>
      <c r="M44" s="68"/>
      <c r="N44" s="68"/>
      <c r="O44" s="68"/>
      <c r="P44" s="169"/>
    </row>
    <row r="45" spans="1:16" s="70" customFormat="1" ht="13.5">
      <c r="A45" s="171"/>
      <c r="B45" s="945">
        <f t="shared" si="0"/>
        <v>29</v>
      </c>
      <c r="C45" s="548"/>
      <c r="D45" s="945">
        <f t="shared" si="1"/>
        <v>69</v>
      </c>
      <c r="E45" s="548"/>
      <c r="F45" s="68"/>
      <c r="G45" s="66"/>
      <c r="H45" s="68"/>
      <c r="I45" s="68"/>
      <c r="J45" s="68"/>
      <c r="K45" s="68"/>
      <c r="L45" s="68"/>
      <c r="M45" s="68"/>
      <c r="N45" s="68"/>
      <c r="O45" s="68"/>
      <c r="P45" s="169"/>
    </row>
    <row r="46" spans="1:16" s="70" customFormat="1" ht="13.5">
      <c r="A46" s="171"/>
      <c r="B46" s="945">
        <f t="shared" si="0"/>
        <v>30</v>
      </c>
      <c r="C46" s="548"/>
      <c r="D46" s="945">
        <f t="shared" si="1"/>
        <v>70</v>
      </c>
      <c r="E46" s="548"/>
      <c r="F46" s="68"/>
      <c r="G46" s="66"/>
      <c r="H46" s="68"/>
      <c r="I46" s="68"/>
      <c r="J46" s="68"/>
      <c r="K46" s="68"/>
      <c r="L46" s="68"/>
      <c r="M46" s="68"/>
      <c r="N46" s="68"/>
      <c r="O46" s="68"/>
      <c r="P46" s="169"/>
    </row>
    <row r="47" spans="1:16" s="70" customFormat="1" ht="13.5">
      <c r="A47" s="171"/>
      <c r="B47" s="945">
        <f t="shared" si="0"/>
        <v>31</v>
      </c>
      <c r="C47" s="548"/>
      <c r="D47" s="945">
        <f t="shared" si="1"/>
        <v>71</v>
      </c>
      <c r="E47" s="548"/>
      <c r="F47" s="68"/>
      <c r="G47" s="66"/>
      <c r="H47" s="68"/>
      <c r="I47" s="68"/>
      <c r="J47" s="68"/>
      <c r="K47" s="68"/>
      <c r="L47" s="68"/>
      <c r="M47" s="68"/>
      <c r="N47" s="68"/>
      <c r="O47" s="68"/>
      <c r="P47" s="169"/>
    </row>
    <row r="48" spans="1:16" s="70" customFormat="1" ht="13.5">
      <c r="A48" s="171"/>
      <c r="B48" s="945">
        <f t="shared" si="0"/>
        <v>32</v>
      </c>
      <c r="C48" s="548"/>
      <c r="D48" s="945">
        <f t="shared" si="1"/>
        <v>72</v>
      </c>
      <c r="E48" s="548"/>
      <c r="F48" s="68"/>
      <c r="G48" s="66"/>
      <c r="H48" s="68"/>
      <c r="I48" s="68"/>
      <c r="J48" s="68"/>
      <c r="K48" s="68"/>
      <c r="L48" s="68"/>
      <c r="M48" s="68"/>
      <c r="N48" s="68"/>
      <c r="O48" s="68"/>
      <c r="P48" s="169"/>
    </row>
    <row r="49" spans="1:16" s="70" customFormat="1" ht="13.5">
      <c r="A49" s="171"/>
      <c r="B49" s="945">
        <f t="shared" si="0"/>
        <v>33</v>
      </c>
      <c r="C49" s="548"/>
      <c r="D49" s="945">
        <f t="shared" si="1"/>
        <v>73</v>
      </c>
      <c r="E49" s="548"/>
      <c r="F49" s="68"/>
      <c r="G49" s="66"/>
      <c r="H49" s="68"/>
      <c r="I49" s="68"/>
      <c r="J49" s="68"/>
      <c r="K49" s="68"/>
      <c r="L49" s="68"/>
      <c r="M49" s="68"/>
      <c r="N49" s="68"/>
      <c r="O49" s="68"/>
      <c r="P49" s="169"/>
    </row>
    <row r="50" spans="1:16" s="70" customFormat="1" ht="13.5">
      <c r="A50" s="171"/>
      <c r="B50" s="945">
        <f t="shared" si="0"/>
        <v>34</v>
      </c>
      <c r="C50" s="548"/>
      <c r="D50" s="945">
        <f t="shared" si="1"/>
        <v>74</v>
      </c>
      <c r="E50" s="548"/>
      <c r="F50" s="68"/>
      <c r="G50" s="66"/>
      <c r="H50" s="68"/>
      <c r="I50" s="68"/>
      <c r="J50" s="68"/>
      <c r="K50" s="68"/>
      <c r="L50" s="68"/>
      <c r="M50" s="68"/>
      <c r="N50" s="68"/>
      <c r="O50" s="68"/>
      <c r="P50" s="169"/>
    </row>
    <row r="51" spans="1:16" s="70" customFormat="1" ht="13.5">
      <c r="A51" s="171"/>
      <c r="B51" s="945">
        <f t="shared" si="0"/>
        <v>35</v>
      </c>
      <c r="C51" s="548"/>
      <c r="D51" s="945">
        <f t="shared" si="1"/>
        <v>75</v>
      </c>
      <c r="E51" s="548"/>
      <c r="F51" s="68"/>
      <c r="G51" s="66"/>
      <c r="H51" s="68"/>
      <c r="I51" s="68"/>
      <c r="J51" s="68"/>
      <c r="K51" s="68"/>
      <c r="L51" s="68"/>
      <c r="M51" s="68"/>
      <c r="N51" s="68"/>
      <c r="O51" s="68"/>
      <c r="P51" s="169"/>
    </row>
    <row r="52" spans="1:16" s="70" customFormat="1" ht="13.5">
      <c r="A52" s="171"/>
      <c r="B52" s="945">
        <f t="shared" si="0"/>
        <v>36</v>
      </c>
      <c r="C52" s="548"/>
      <c r="D52" s="945">
        <f t="shared" si="1"/>
        <v>76</v>
      </c>
      <c r="E52" s="548"/>
      <c r="F52" s="68"/>
      <c r="G52" s="66"/>
      <c r="H52" s="68"/>
      <c r="I52" s="68"/>
      <c r="J52" s="68"/>
      <c r="K52" s="68"/>
      <c r="L52" s="68"/>
      <c r="M52" s="68"/>
      <c r="N52" s="68"/>
      <c r="O52" s="68"/>
      <c r="P52" s="169"/>
    </row>
    <row r="53" spans="1:16" s="70" customFormat="1" ht="13.5">
      <c r="A53" s="171"/>
      <c r="B53" s="945">
        <f t="shared" si="0"/>
        <v>37</v>
      </c>
      <c r="C53" s="548"/>
      <c r="D53" s="945">
        <f t="shared" si="1"/>
        <v>77</v>
      </c>
      <c r="E53" s="548"/>
      <c r="F53" s="68"/>
      <c r="G53" s="66"/>
      <c r="H53" s="68"/>
      <c r="I53" s="68"/>
      <c r="J53" s="68"/>
      <c r="K53" s="68"/>
      <c r="L53" s="68"/>
      <c r="M53" s="68"/>
      <c r="N53" s="68"/>
      <c r="O53" s="68"/>
      <c r="P53" s="169"/>
    </row>
    <row r="54" spans="1:16" s="70" customFormat="1" ht="13.5">
      <c r="A54" s="171"/>
      <c r="B54" s="945">
        <f t="shared" si="0"/>
        <v>38</v>
      </c>
      <c r="C54" s="548"/>
      <c r="D54" s="945">
        <f t="shared" si="1"/>
        <v>78</v>
      </c>
      <c r="E54" s="548"/>
      <c r="F54" s="68"/>
      <c r="G54" s="66"/>
      <c r="H54" s="68"/>
      <c r="I54" s="68"/>
      <c r="J54" s="68"/>
      <c r="K54" s="68"/>
      <c r="L54" s="68"/>
      <c r="M54" s="68"/>
      <c r="N54" s="68"/>
      <c r="O54" s="68"/>
      <c r="P54" s="169"/>
    </row>
    <row r="55" spans="1:16" s="70" customFormat="1" ht="13.5">
      <c r="A55" s="171"/>
      <c r="B55" s="945">
        <f t="shared" si="0"/>
        <v>39</v>
      </c>
      <c r="C55" s="548"/>
      <c r="D55" s="945">
        <f t="shared" si="1"/>
        <v>79</v>
      </c>
      <c r="E55" s="548"/>
      <c r="F55" s="68"/>
      <c r="G55" s="66"/>
      <c r="H55" s="68"/>
      <c r="I55" s="68"/>
      <c r="J55" s="68"/>
      <c r="K55" s="68"/>
      <c r="L55" s="68"/>
      <c r="M55" s="68"/>
      <c r="N55" s="68"/>
      <c r="O55" s="68"/>
      <c r="P55" s="169"/>
    </row>
    <row r="56" spans="1:16" s="70" customFormat="1" ht="13.5">
      <c r="A56" s="171"/>
      <c r="B56" s="945">
        <f t="shared" si="0"/>
        <v>40</v>
      </c>
      <c r="C56" s="548"/>
      <c r="D56" s="945">
        <f t="shared" si="1"/>
        <v>80</v>
      </c>
      <c r="E56" s="548"/>
      <c r="F56" s="68"/>
      <c r="G56" s="66"/>
      <c r="H56" s="68"/>
      <c r="I56" s="68"/>
      <c r="J56" s="68"/>
      <c r="K56" s="68"/>
      <c r="L56" s="68"/>
      <c r="M56" s="68"/>
      <c r="N56" s="68"/>
      <c r="O56" s="68"/>
      <c r="P56" s="169"/>
    </row>
    <row r="57" spans="1:16" s="70" customFormat="1" ht="4.5" customHeight="1">
      <c r="A57" s="171"/>
      <c r="B57" s="68"/>
      <c r="C57" s="68"/>
      <c r="D57" s="68"/>
      <c r="E57" s="68"/>
      <c r="F57" s="68"/>
      <c r="G57" s="68"/>
      <c r="H57" s="68"/>
      <c r="I57" s="68"/>
      <c r="J57" s="68"/>
      <c r="K57" s="68"/>
      <c r="L57" s="68"/>
      <c r="M57" s="68"/>
      <c r="N57" s="68"/>
      <c r="O57" s="68"/>
      <c r="P57" s="169"/>
    </row>
    <row r="58" spans="1:16" s="70" customFormat="1" ht="12" customHeight="1">
      <c r="A58" s="165" t="s">
        <v>248</v>
      </c>
      <c r="B58" s="166"/>
      <c r="C58" s="166"/>
      <c r="D58" s="166"/>
      <c r="E58" s="166"/>
      <c r="F58" s="166"/>
      <c r="G58" s="166"/>
      <c r="H58" s="166"/>
      <c r="I58" s="166"/>
      <c r="J58" s="166"/>
      <c r="K58" s="166"/>
      <c r="L58" s="166"/>
      <c r="M58" s="166"/>
      <c r="N58" s="166"/>
      <c r="O58" s="166"/>
      <c r="P58" s="167"/>
    </row>
    <row r="59" spans="1:16" s="70" customFormat="1" ht="4.5" customHeight="1">
      <c r="A59" s="171"/>
      <c r="B59" s="68"/>
      <c r="C59" s="68"/>
      <c r="D59" s="68"/>
      <c r="E59" s="68"/>
      <c r="F59" s="68"/>
      <c r="G59" s="68"/>
      <c r="H59" s="68"/>
      <c r="I59" s="68"/>
      <c r="J59" s="68"/>
      <c r="K59" s="68"/>
      <c r="L59" s="68"/>
      <c r="M59" s="68"/>
      <c r="N59" s="68"/>
      <c r="O59" s="68"/>
      <c r="P59" s="169"/>
    </row>
    <row r="60" spans="1:16" s="70" customFormat="1" ht="11.25" customHeight="1">
      <c r="A60" s="78"/>
      <c r="B60" s="549" t="s">
        <v>249</v>
      </c>
      <c r="C60" s="66"/>
      <c r="D60" s="68"/>
      <c r="E60" s="66"/>
      <c r="F60" s="550">
        <f>COUNTA(C17:C56)+COUNTA(E17:E56)</f>
        <v>0</v>
      </c>
      <c r="G60" s="551" t="s">
        <v>250</v>
      </c>
      <c r="H60" s="965">
        <v>1.2</v>
      </c>
      <c r="I60" s="551" t="s">
        <v>251</v>
      </c>
      <c r="J60" s="55">
        <f>ROUND(F60*H60,0)</f>
        <v>0</v>
      </c>
      <c r="K60" s="55"/>
      <c r="L60" s="136" t="s">
        <v>252</v>
      </c>
      <c r="M60" s="552"/>
      <c r="N60" s="66" t="s">
        <v>697</v>
      </c>
      <c r="O60" s="68"/>
      <c r="P60" s="169"/>
    </row>
    <row r="61" spans="1:16" s="70" customFormat="1" ht="4.5" customHeight="1">
      <c r="A61" s="553"/>
      <c r="B61" s="549"/>
      <c r="C61" s="68"/>
      <c r="D61" s="68"/>
      <c r="E61" s="68"/>
      <c r="F61" s="554"/>
      <c r="G61" s="136"/>
      <c r="H61" s="136"/>
      <c r="I61" s="552"/>
      <c r="J61" s="554"/>
      <c r="K61" s="555"/>
      <c r="L61" s="136"/>
      <c r="M61" s="136"/>
      <c r="N61" s="68"/>
      <c r="O61" s="68"/>
      <c r="P61" s="169"/>
    </row>
    <row r="62" spans="1:16" s="70" customFormat="1" ht="11.25" customHeight="1">
      <c r="A62" s="78"/>
      <c r="B62" s="549" t="s">
        <v>253</v>
      </c>
      <c r="C62" s="66"/>
      <c r="D62" s="68"/>
      <c r="E62" s="66"/>
      <c r="F62" s="361"/>
      <c r="G62" s="551" t="s">
        <v>250</v>
      </c>
      <c r="H62" s="965">
        <v>1.2</v>
      </c>
      <c r="I62" s="551" t="s">
        <v>251</v>
      </c>
      <c r="J62" s="55">
        <f>ROUND(F62*H62,0)</f>
        <v>0</v>
      </c>
      <c r="K62" s="55"/>
      <c r="L62" s="136" t="s">
        <v>252</v>
      </c>
      <c r="M62" s="552"/>
      <c r="N62" s="66" t="s">
        <v>697</v>
      </c>
      <c r="O62" s="68"/>
      <c r="P62" s="169"/>
    </row>
    <row r="63" spans="1:16" s="70" customFormat="1" ht="4.5" customHeight="1">
      <c r="A63" s="556"/>
      <c r="B63" s="549"/>
      <c r="C63" s="68"/>
      <c r="D63" s="68"/>
      <c r="E63" s="68"/>
      <c r="F63" s="554"/>
      <c r="G63" s="136"/>
      <c r="H63" s="136"/>
      <c r="I63" s="552"/>
      <c r="J63" s="554"/>
      <c r="K63" s="555"/>
      <c r="L63" s="136"/>
      <c r="M63" s="136"/>
      <c r="N63" s="68"/>
      <c r="O63" s="68"/>
      <c r="P63" s="169"/>
    </row>
    <row r="64" spans="1:16" s="70" customFormat="1" ht="11.25" customHeight="1">
      <c r="A64" s="78"/>
      <c r="B64" s="549" t="s">
        <v>254</v>
      </c>
      <c r="C64" s="66"/>
      <c r="D64" s="68"/>
      <c r="E64" s="66"/>
      <c r="F64" s="550">
        <f>F60-F62</f>
        <v>0</v>
      </c>
      <c r="G64" s="557" t="s">
        <v>250</v>
      </c>
      <c r="H64" s="557">
        <v>1.2</v>
      </c>
      <c r="I64" s="557"/>
      <c r="J64" s="55">
        <f>J60-J62</f>
        <v>0</v>
      </c>
      <c r="K64" s="55"/>
      <c r="L64" s="136" t="s">
        <v>252</v>
      </c>
      <c r="M64" s="552"/>
      <c r="N64" s="66" t="s">
        <v>697</v>
      </c>
      <c r="O64" s="68"/>
      <c r="P64" s="169"/>
    </row>
    <row r="65" spans="1:16" s="70" customFormat="1" ht="4.5" customHeight="1">
      <c r="A65" s="173"/>
      <c r="B65" s="128"/>
      <c r="C65" s="128"/>
      <c r="D65" s="128"/>
      <c r="E65" s="128"/>
      <c r="F65" s="128"/>
      <c r="G65" s="128"/>
      <c r="H65" s="128"/>
      <c r="I65" s="128"/>
      <c r="J65" s="128"/>
      <c r="K65" s="128"/>
      <c r="L65" s="128"/>
      <c r="M65" s="128"/>
      <c r="N65" s="128"/>
      <c r="O65" s="128"/>
      <c r="P65" s="174"/>
    </row>
    <row r="66" spans="1:16" ht="13.5">
      <c r="A66" s="68" t="str">
        <f>Rev_Date</f>
        <v>REVISED JULY 1, 2010</v>
      </c>
      <c r="D66" s="125" t="str">
        <f>Exp_Date</f>
        <v>FORM EXPIRES 6-30-12</v>
      </c>
      <c r="E66" s="123"/>
      <c r="F66" s="123"/>
      <c r="G66" s="123"/>
      <c r="H66" s="123"/>
      <c r="I66" s="123"/>
      <c r="P66" s="139" t="s">
        <v>255</v>
      </c>
    </row>
  </sheetData>
  <sheetProtection sheet="1" objects="1" scenarios="1"/>
  <printOptions horizontalCentered="1" verticalCentered="1"/>
  <pageMargins left="0.25" right="0.25" top="0.25" bottom="0.25" header="0.5" footer="0.5"/>
  <pageSetup blackAndWhite="1" fitToHeight="1" fitToWidth="1" orientation="portrait" r:id="rId1"/>
</worksheet>
</file>

<file path=xl/worksheets/sheet12.xml><?xml version="1.0" encoding="utf-8"?>
<worksheet xmlns="http://schemas.openxmlformats.org/spreadsheetml/2006/main" xmlns:r="http://schemas.openxmlformats.org/officeDocument/2006/relationships">
  <dimension ref="A1:U53"/>
  <sheetViews>
    <sheetView showGridLines="0" showZeros="0" zoomScale="108" zoomScaleNormal="108" workbookViewId="0" topLeftCell="A1">
      <selection activeCell="A9" sqref="A9"/>
    </sheetView>
  </sheetViews>
  <sheetFormatPr defaultColWidth="9.140625" defaultRowHeight="12.75"/>
  <cols>
    <col min="1" max="1" width="24.28125" style="68" customWidth="1"/>
    <col min="2" max="2" width="8.140625" style="68" customWidth="1"/>
    <col min="3" max="4" width="4.7109375" style="68" customWidth="1"/>
    <col min="5" max="5" width="4.57421875" style="68" customWidth="1"/>
    <col min="6" max="6" width="6.7109375" style="68" customWidth="1"/>
    <col min="7" max="7" width="6.421875" style="68" customWidth="1"/>
    <col min="8" max="8" width="7.7109375" style="68" customWidth="1"/>
    <col min="9" max="9" width="5.7109375" style="68" customWidth="1"/>
    <col min="10" max="10" width="6.7109375" style="68" customWidth="1"/>
    <col min="11" max="11" width="6.28125" style="68" customWidth="1"/>
    <col min="12" max="12" width="7.7109375" style="68" customWidth="1"/>
    <col min="13" max="13" width="5.7109375" style="68" customWidth="1"/>
    <col min="14" max="14" width="5.28125" style="68" customWidth="1"/>
    <col min="15" max="16" width="2.7109375" style="68" customWidth="1"/>
    <col min="17" max="20" width="1.7109375" style="68" customWidth="1"/>
    <col min="21" max="16384" width="9.140625" style="68" customWidth="1"/>
  </cols>
  <sheetData>
    <row r="1" spans="1:20" ht="18.75" customHeight="1">
      <c r="A1" s="248" t="s">
        <v>256</v>
      </c>
      <c r="B1" s="249"/>
      <c r="C1" s="249"/>
      <c r="D1" s="249"/>
      <c r="E1" s="166"/>
      <c r="F1" s="166"/>
      <c r="G1" s="166"/>
      <c r="H1" s="166"/>
      <c r="I1" s="166"/>
      <c r="J1" s="166"/>
      <c r="K1" s="166"/>
      <c r="L1" s="166"/>
      <c r="M1" s="166"/>
      <c r="N1" s="166"/>
      <c r="O1" s="166"/>
      <c r="P1" s="166"/>
      <c r="Q1" s="166"/>
      <c r="R1" s="166"/>
      <c r="S1" s="166"/>
      <c r="T1" s="250"/>
    </row>
    <row r="2" spans="1:20" ht="8.25" customHeight="1">
      <c r="A2" s="168" t="s">
        <v>634</v>
      </c>
      <c r="B2" s="111"/>
      <c r="C2" s="111"/>
      <c r="D2" s="111"/>
      <c r="G2" s="168" t="s">
        <v>116</v>
      </c>
      <c r="J2" s="111"/>
      <c r="K2" s="111"/>
      <c r="L2" s="111"/>
      <c r="M2" s="111"/>
      <c r="N2" s="168" t="s">
        <v>120</v>
      </c>
      <c r="O2" s="111"/>
      <c r="T2" s="169"/>
    </row>
    <row r="3" spans="1:20" ht="13.5">
      <c r="A3" s="171">
        <f>'F01'!D5</f>
        <v>0</v>
      </c>
      <c r="B3" s="70"/>
      <c r="C3" s="70"/>
      <c r="D3" s="70"/>
      <c r="G3" s="171">
        <f>'F01'!D6</f>
        <v>0</v>
      </c>
      <c r="J3" s="70"/>
      <c r="K3" s="70"/>
      <c r="L3" s="70"/>
      <c r="M3" s="70"/>
      <c r="N3" s="171"/>
      <c r="O3" s="129">
        <f>'F01'!K1</f>
        <v>0</v>
      </c>
      <c r="P3" s="129"/>
      <c r="Q3" s="406" t="s">
        <v>1</v>
      </c>
      <c r="R3" s="441">
        <f>'F01'!M1</f>
        <v>0</v>
      </c>
      <c r="S3" s="129"/>
      <c r="T3" s="169"/>
    </row>
    <row r="4" spans="1:20" ht="5.25" customHeight="1" thickBot="1">
      <c r="A4" s="255"/>
      <c r="B4" s="256"/>
      <c r="C4" s="256"/>
      <c r="D4" s="256"/>
      <c r="E4" s="256"/>
      <c r="F4" s="256"/>
      <c r="G4" s="255"/>
      <c r="H4" s="256"/>
      <c r="I4" s="256"/>
      <c r="J4" s="256"/>
      <c r="K4" s="256"/>
      <c r="L4" s="256"/>
      <c r="M4" s="256"/>
      <c r="N4" s="255"/>
      <c r="O4" s="256"/>
      <c r="P4" s="256"/>
      <c r="Q4" s="256"/>
      <c r="R4" s="256"/>
      <c r="S4" s="256"/>
      <c r="T4" s="257"/>
    </row>
    <row r="5" spans="1:20" ht="15.75" customHeight="1" thickTop="1">
      <c r="A5" s="171"/>
      <c r="B5" s="70"/>
      <c r="C5" s="70"/>
      <c r="D5" s="70"/>
      <c r="E5" s="70"/>
      <c r="F5" s="258" t="s">
        <v>155</v>
      </c>
      <c r="G5" s="129"/>
      <c r="H5" s="129"/>
      <c r="I5" s="129"/>
      <c r="J5" s="129"/>
      <c r="K5" s="129"/>
      <c r="L5" s="129"/>
      <c r="M5" s="129"/>
      <c r="N5" s="129"/>
      <c r="O5" s="129"/>
      <c r="P5" s="129"/>
      <c r="Q5" s="129"/>
      <c r="R5" s="129"/>
      <c r="S5" s="129"/>
      <c r="T5" s="259"/>
    </row>
    <row r="6" spans="1:20" ht="15.75" customHeight="1">
      <c r="A6" s="173"/>
      <c r="B6" s="128"/>
      <c r="C6" s="128"/>
      <c r="D6" s="128"/>
      <c r="E6" s="128"/>
      <c r="F6" s="260" t="s">
        <v>156</v>
      </c>
      <c r="G6" s="123"/>
      <c r="H6" s="261"/>
      <c r="I6" s="262"/>
      <c r="J6" s="263" t="s">
        <v>157</v>
      </c>
      <c r="K6" s="264"/>
      <c r="L6" s="264"/>
      <c r="M6" s="129"/>
      <c r="N6" s="265" t="s">
        <v>158</v>
      </c>
      <c r="O6" s="129"/>
      <c r="P6" s="129"/>
      <c r="Q6" s="129"/>
      <c r="R6" s="129"/>
      <c r="S6" s="129"/>
      <c r="T6" s="259"/>
    </row>
    <row r="7" spans="1:20" ht="22.5" customHeight="1">
      <c r="A7" s="266" t="s">
        <v>159</v>
      </c>
      <c r="B7" s="268" t="s">
        <v>160</v>
      </c>
      <c r="C7" s="1072" t="s">
        <v>736</v>
      </c>
      <c r="D7" s="1072" t="s">
        <v>736</v>
      </c>
      <c r="E7" s="268" t="s">
        <v>161</v>
      </c>
      <c r="F7" s="269" t="s">
        <v>162</v>
      </c>
      <c r="G7" s="270" t="s">
        <v>163</v>
      </c>
      <c r="H7" s="270" t="s">
        <v>164</v>
      </c>
      <c r="I7" s="271" t="s">
        <v>165</v>
      </c>
      <c r="J7" s="272" t="s">
        <v>166</v>
      </c>
      <c r="K7" s="268" t="s">
        <v>167</v>
      </c>
      <c r="L7" s="266" t="s">
        <v>168</v>
      </c>
      <c r="M7" s="268" t="s">
        <v>169</v>
      </c>
      <c r="N7" s="273" t="s">
        <v>170</v>
      </c>
      <c r="O7" s="267"/>
      <c r="P7" s="266" t="s">
        <v>257</v>
      </c>
      <c r="Q7" s="267"/>
      <c r="R7" s="267"/>
      <c r="S7" s="267"/>
      <c r="T7" s="274"/>
    </row>
    <row r="8" spans="1:20" ht="54" customHeight="1" thickBot="1">
      <c r="A8" s="275" t="s">
        <v>258</v>
      </c>
      <c r="B8" s="277" t="s">
        <v>259</v>
      </c>
      <c r="C8" s="1073" t="s">
        <v>695</v>
      </c>
      <c r="D8" s="1073" t="s">
        <v>696</v>
      </c>
      <c r="E8" s="277" t="s">
        <v>700</v>
      </c>
      <c r="F8" s="278" t="s">
        <v>172</v>
      </c>
      <c r="G8" s="277" t="s">
        <v>737</v>
      </c>
      <c r="H8" s="277" t="s">
        <v>174</v>
      </c>
      <c r="I8" s="279" t="s">
        <v>702</v>
      </c>
      <c r="J8" s="280" t="s">
        <v>172</v>
      </c>
      <c r="K8" s="277" t="s">
        <v>737</v>
      </c>
      <c r="L8" s="277" t="s">
        <v>174</v>
      </c>
      <c r="M8" s="279" t="s">
        <v>702</v>
      </c>
      <c r="N8" s="281" t="s">
        <v>174</v>
      </c>
      <c r="O8" s="282"/>
      <c r="P8" s="283" t="s">
        <v>720</v>
      </c>
      <c r="Q8" s="282"/>
      <c r="R8" s="282"/>
      <c r="S8" s="282"/>
      <c r="T8" s="284"/>
    </row>
    <row r="9" spans="1:21" ht="14.25" customHeight="1" thickTop="1">
      <c r="A9" s="558"/>
      <c r="B9" s="559"/>
      <c r="C9" s="1022"/>
      <c r="D9" s="1022"/>
      <c r="E9" s="560"/>
      <c r="F9" s="41"/>
      <c r="G9" s="561"/>
      <c r="H9" s="42">
        <f aca="true" t="shared" si="0" ref="H9:H51">F9*G9</f>
        <v>0</v>
      </c>
      <c r="I9" s="562">
        <f aca="true" t="shared" si="1" ref="I9:I51">IF(F9&gt;659,G9*E9,0)</f>
        <v>0</v>
      </c>
      <c r="J9" s="44"/>
      <c r="K9" s="561"/>
      <c r="L9" s="42">
        <f aca="true" t="shared" si="2" ref="L9:L51">J9*K9</f>
        <v>0</v>
      </c>
      <c r="M9" s="562">
        <f aca="true" t="shared" si="3" ref="M9:M51">IF(J9&gt;659,E9*K9,0)</f>
        <v>0</v>
      </c>
      <c r="N9" s="46">
        <f aca="true" t="shared" si="4" ref="N9:N51">H9+L9</f>
        <v>0</v>
      </c>
      <c r="O9" s="45"/>
      <c r="P9" s="31">
        <f aca="true" t="shared" si="5" ref="P9:P51">I9+M9</f>
        <v>0</v>
      </c>
      <c r="Q9" s="45"/>
      <c r="R9" s="45"/>
      <c r="S9" s="45"/>
      <c r="T9" s="47"/>
      <c r="U9" s="68">
        <f>IF(R9&gt;659,S9*P9,0)</f>
        <v>0</v>
      </c>
    </row>
    <row r="10" spans="1:20" ht="14.25" customHeight="1">
      <c r="A10" s="558"/>
      <c r="B10" s="559"/>
      <c r="C10" s="1022"/>
      <c r="D10" s="1022"/>
      <c r="E10" s="560"/>
      <c r="F10" s="41"/>
      <c r="G10" s="561"/>
      <c r="H10" s="42">
        <f t="shared" si="0"/>
        <v>0</v>
      </c>
      <c r="I10" s="562">
        <f t="shared" si="1"/>
        <v>0</v>
      </c>
      <c r="J10" s="44"/>
      <c r="K10" s="561"/>
      <c r="L10" s="42">
        <f t="shared" si="2"/>
        <v>0</v>
      </c>
      <c r="M10" s="42">
        <f t="shared" si="3"/>
        <v>0</v>
      </c>
      <c r="N10" s="46">
        <f t="shared" si="4"/>
        <v>0</v>
      </c>
      <c r="O10" s="45"/>
      <c r="P10" s="31">
        <f t="shared" si="5"/>
        <v>0</v>
      </c>
      <c r="Q10" s="45"/>
      <c r="R10" s="45"/>
      <c r="S10" s="45"/>
      <c r="T10" s="47"/>
    </row>
    <row r="11" spans="1:20" ht="14.25" customHeight="1">
      <c r="A11" s="558"/>
      <c r="B11" s="559"/>
      <c r="C11" s="1022"/>
      <c r="D11" s="1022"/>
      <c r="E11" s="560"/>
      <c r="F11" s="41"/>
      <c r="G11" s="561"/>
      <c r="H11" s="42">
        <f t="shared" si="0"/>
        <v>0</v>
      </c>
      <c r="I11" s="562">
        <f t="shared" si="1"/>
        <v>0</v>
      </c>
      <c r="J11" s="44"/>
      <c r="K11" s="561"/>
      <c r="L11" s="42">
        <f t="shared" si="2"/>
        <v>0</v>
      </c>
      <c r="M11" s="42">
        <f t="shared" si="3"/>
        <v>0</v>
      </c>
      <c r="N11" s="46">
        <f t="shared" si="4"/>
        <v>0</v>
      </c>
      <c r="O11" s="45"/>
      <c r="P11" s="31">
        <f t="shared" si="5"/>
        <v>0</v>
      </c>
      <c r="Q11" s="45"/>
      <c r="R11" s="45"/>
      <c r="S11" s="45"/>
      <c r="T11" s="47"/>
    </row>
    <row r="12" spans="1:20" ht="14.25" customHeight="1">
      <c r="A12" s="558"/>
      <c r="B12" s="559"/>
      <c r="C12" s="1022"/>
      <c r="D12" s="1022"/>
      <c r="E12" s="560"/>
      <c r="F12" s="41"/>
      <c r="G12" s="561"/>
      <c r="H12" s="42">
        <f t="shared" si="0"/>
        <v>0</v>
      </c>
      <c r="I12" s="562">
        <f t="shared" si="1"/>
        <v>0</v>
      </c>
      <c r="J12" s="44"/>
      <c r="K12" s="561"/>
      <c r="L12" s="42">
        <f t="shared" si="2"/>
        <v>0</v>
      </c>
      <c r="M12" s="42">
        <f t="shared" si="3"/>
        <v>0</v>
      </c>
      <c r="N12" s="46">
        <f t="shared" si="4"/>
        <v>0</v>
      </c>
      <c r="O12" s="45"/>
      <c r="P12" s="31">
        <f t="shared" si="5"/>
        <v>0</v>
      </c>
      <c r="Q12" s="45"/>
      <c r="R12" s="45"/>
      <c r="S12" s="45"/>
      <c r="T12" s="47"/>
    </row>
    <row r="13" spans="1:20" ht="14.25" customHeight="1">
      <c r="A13" s="558"/>
      <c r="B13" s="559"/>
      <c r="C13" s="1022"/>
      <c r="D13" s="1022"/>
      <c r="E13" s="560"/>
      <c r="F13" s="41"/>
      <c r="G13" s="561"/>
      <c r="H13" s="42">
        <f t="shared" si="0"/>
        <v>0</v>
      </c>
      <c r="I13" s="562">
        <f t="shared" si="1"/>
        <v>0</v>
      </c>
      <c r="J13" s="44"/>
      <c r="K13" s="561"/>
      <c r="L13" s="42">
        <f t="shared" si="2"/>
        <v>0</v>
      </c>
      <c r="M13" s="42">
        <f t="shared" si="3"/>
        <v>0</v>
      </c>
      <c r="N13" s="46">
        <f t="shared" si="4"/>
        <v>0</v>
      </c>
      <c r="O13" s="45"/>
      <c r="P13" s="31">
        <f t="shared" si="5"/>
        <v>0</v>
      </c>
      <c r="Q13" s="45"/>
      <c r="R13" s="45"/>
      <c r="S13" s="45"/>
      <c r="T13" s="47"/>
    </row>
    <row r="14" spans="1:20" ht="14.25" customHeight="1">
      <c r="A14" s="558"/>
      <c r="B14" s="559"/>
      <c r="C14" s="1022"/>
      <c r="D14" s="1022"/>
      <c r="E14" s="560"/>
      <c r="F14" s="41"/>
      <c r="G14" s="561"/>
      <c r="H14" s="42">
        <f>F14*G14</f>
        <v>0</v>
      </c>
      <c r="I14" s="562">
        <f>IF(F14&gt;659,G14*E14,0)</f>
        <v>0</v>
      </c>
      <c r="J14" s="44"/>
      <c r="K14" s="561"/>
      <c r="L14" s="42">
        <f>J14*K14</f>
        <v>0</v>
      </c>
      <c r="M14" s="42">
        <f>IF(J14&gt;659,E14*K14,0)</f>
        <v>0</v>
      </c>
      <c r="N14" s="46">
        <f>H14+L14</f>
        <v>0</v>
      </c>
      <c r="O14" s="45"/>
      <c r="P14" s="31">
        <f>I14+M14</f>
        <v>0</v>
      </c>
      <c r="Q14" s="45"/>
      <c r="R14" s="45"/>
      <c r="S14" s="45"/>
      <c r="T14" s="47"/>
    </row>
    <row r="15" spans="1:20" ht="14.25" customHeight="1">
      <c r="A15" s="558"/>
      <c r="B15" s="559"/>
      <c r="C15" s="1022"/>
      <c r="D15" s="1022"/>
      <c r="E15" s="560"/>
      <c r="F15" s="41"/>
      <c r="G15" s="561"/>
      <c r="H15" s="42">
        <f>F15*G15</f>
        <v>0</v>
      </c>
      <c r="I15" s="562">
        <f>IF(F15&gt;659,G15*E15,0)</f>
        <v>0</v>
      </c>
      <c r="J15" s="44"/>
      <c r="K15" s="561"/>
      <c r="L15" s="42">
        <f>J15*K15</f>
        <v>0</v>
      </c>
      <c r="M15" s="42">
        <f>IF(J15&gt;659,E15*K15,0)</f>
        <v>0</v>
      </c>
      <c r="N15" s="46">
        <f>H15+L15</f>
        <v>0</v>
      </c>
      <c r="O15" s="45"/>
      <c r="P15" s="31">
        <f>I15+M15</f>
        <v>0</v>
      </c>
      <c r="Q15" s="45"/>
      <c r="R15" s="45"/>
      <c r="S15" s="45"/>
      <c r="T15" s="47"/>
    </row>
    <row r="16" spans="1:20" ht="14.25" customHeight="1">
      <c r="A16" s="558"/>
      <c r="B16" s="559"/>
      <c r="C16" s="1022"/>
      <c r="D16" s="1022"/>
      <c r="E16" s="560"/>
      <c r="F16" s="41"/>
      <c r="G16" s="561"/>
      <c r="H16" s="42">
        <f>F16*G16</f>
        <v>0</v>
      </c>
      <c r="I16" s="562">
        <f>IF(F16&gt;659,G16*E16,0)</f>
        <v>0</v>
      </c>
      <c r="J16" s="44"/>
      <c r="K16" s="561"/>
      <c r="L16" s="42">
        <f>J16*K16</f>
        <v>0</v>
      </c>
      <c r="M16" s="42">
        <f>IF(J16&gt;659,E16*K16,0)</f>
        <v>0</v>
      </c>
      <c r="N16" s="46">
        <f>H16+L16</f>
        <v>0</v>
      </c>
      <c r="O16" s="45"/>
      <c r="P16" s="31">
        <f>I16+M16</f>
        <v>0</v>
      </c>
      <c r="Q16" s="45"/>
      <c r="R16" s="45"/>
      <c r="S16" s="45"/>
      <c r="T16" s="47"/>
    </row>
    <row r="17" spans="1:20" ht="14.25" customHeight="1">
      <c r="A17" s="558"/>
      <c r="B17" s="559"/>
      <c r="C17" s="1022"/>
      <c r="D17" s="1022"/>
      <c r="E17" s="560"/>
      <c r="F17" s="41"/>
      <c r="G17" s="561"/>
      <c r="H17" s="42">
        <f>F17*G17</f>
        <v>0</v>
      </c>
      <c r="I17" s="562">
        <f>IF(F17&gt;659,G17*E17,0)</f>
        <v>0</v>
      </c>
      <c r="J17" s="44"/>
      <c r="K17" s="561"/>
      <c r="L17" s="42">
        <f>J17*K17</f>
        <v>0</v>
      </c>
      <c r="M17" s="42">
        <f>IF(J17&gt;659,E17*K17,0)</f>
        <v>0</v>
      </c>
      <c r="N17" s="46">
        <f>H17+L17</f>
        <v>0</v>
      </c>
      <c r="O17" s="45"/>
      <c r="P17" s="31">
        <f>I17+M17</f>
        <v>0</v>
      </c>
      <c r="Q17" s="45"/>
      <c r="R17" s="45"/>
      <c r="S17" s="45"/>
      <c r="T17" s="47"/>
    </row>
    <row r="18" spans="1:20" ht="14.25" customHeight="1">
      <c r="A18" s="558"/>
      <c r="B18" s="559"/>
      <c r="C18" s="1022"/>
      <c r="D18" s="1022"/>
      <c r="E18" s="560"/>
      <c r="F18" s="41"/>
      <c r="G18" s="561"/>
      <c r="H18" s="42">
        <f t="shared" si="0"/>
        <v>0</v>
      </c>
      <c r="I18" s="562">
        <f t="shared" si="1"/>
        <v>0</v>
      </c>
      <c r="J18" s="44"/>
      <c r="K18" s="561"/>
      <c r="L18" s="42">
        <f t="shared" si="2"/>
        <v>0</v>
      </c>
      <c r="M18" s="42">
        <f t="shared" si="3"/>
        <v>0</v>
      </c>
      <c r="N18" s="46">
        <f t="shared" si="4"/>
        <v>0</v>
      </c>
      <c r="O18" s="45"/>
      <c r="P18" s="31">
        <f t="shared" si="5"/>
        <v>0</v>
      </c>
      <c r="Q18" s="45"/>
      <c r="R18" s="45"/>
      <c r="S18" s="45"/>
      <c r="T18" s="47"/>
    </row>
    <row r="19" spans="1:20" ht="14.25" customHeight="1">
      <c r="A19" s="558"/>
      <c r="B19" s="559"/>
      <c r="C19" s="1022"/>
      <c r="D19" s="1022"/>
      <c r="E19" s="560"/>
      <c r="F19" s="41"/>
      <c r="G19" s="561"/>
      <c r="H19" s="42">
        <f t="shared" si="0"/>
        <v>0</v>
      </c>
      <c r="I19" s="562">
        <f t="shared" si="1"/>
        <v>0</v>
      </c>
      <c r="J19" s="44"/>
      <c r="K19" s="561"/>
      <c r="L19" s="42">
        <f t="shared" si="2"/>
        <v>0</v>
      </c>
      <c r="M19" s="42">
        <f t="shared" si="3"/>
        <v>0</v>
      </c>
      <c r="N19" s="46">
        <f t="shared" si="4"/>
        <v>0</v>
      </c>
      <c r="O19" s="45"/>
      <c r="P19" s="31">
        <f t="shared" si="5"/>
        <v>0</v>
      </c>
      <c r="Q19" s="45"/>
      <c r="R19" s="45"/>
      <c r="S19" s="45"/>
      <c r="T19" s="47"/>
    </row>
    <row r="20" spans="1:20" ht="14.25" customHeight="1">
      <c r="A20" s="558"/>
      <c r="B20" s="559"/>
      <c r="C20" s="1022"/>
      <c r="D20" s="1022"/>
      <c r="E20" s="560"/>
      <c r="F20" s="41"/>
      <c r="G20" s="561"/>
      <c r="H20" s="42">
        <f t="shared" si="0"/>
        <v>0</v>
      </c>
      <c r="I20" s="562">
        <f t="shared" si="1"/>
        <v>0</v>
      </c>
      <c r="J20" s="44"/>
      <c r="K20" s="561"/>
      <c r="L20" s="42">
        <f t="shared" si="2"/>
        <v>0</v>
      </c>
      <c r="M20" s="42">
        <f t="shared" si="3"/>
        <v>0</v>
      </c>
      <c r="N20" s="46">
        <f t="shared" si="4"/>
        <v>0</v>
      </c>
      <c r="O20" s="45"/>
      <c r="P20" s="31">
        <f t="shared" si="5"/>
        <v>0</v>
      </c>
      <c r="Q20" s="45"/>
      <c r="R20" s="45"/>
      <c r="S20" s="45"/>
      <c r="T20" s="47"/>
    </row>
    <row r="21" spans="1:20" ht="14.25" customHeight="1">
      <c r="A21" s="558"/>
      <c r="B21" s="559"/>
      <c r="C21" s="1022"/>
      <c r="D21" s="1022"/>
      <c r="E21" s="560"/>
      <c r="F21" s="41"/>
      <c r="G21" s="561"/>
      <c r="H21" s="42">
        <f t="shared" si="0"/>
        <v>0</v>
      </c>
      <c r="I21" s="562">
        <f t="shared" si="1"/>
        <v>0</v>
      </c>
      <c r="J21" s="44"/>
      <c r="K21" s="561"/>
      <c r="L21" s="42">
        <f t="shared" si="2"/>
        <v>0</v>
      </c>
      <c r="M21" s="42">
        <f t="shared" si="3"/>
        <v>0</v>
      </c>
      <c r="N21" s="46">
        <f t="shared" si="4"/>
        <v>0</v>
      </c>
      <c r="O21" s="45"/>
      <c r="P21" s="31">
        <f t="shared" si="5"/>
        <v>0</v>
      </c>
      <c r="Q21" s="45"/>
      <c r="R21" s="45"/>
      <c r="S21" s="45"/>
      <c r="T21" s="47"/>
    </row>
    <row r="22" spans="1:20" ht="14.25" customHeight="1">
      <c r="A22" s="558"/>
      <c r="B22" s="559"/>
      <c r="C22" s="1022"/>
      <c r="D22" s="1022"/>
      <c r="E22" s="560"/>
      <c r="F22" s="41"/>
      <c r="G22" s="561"/>
      <c r="H22" s="42">
        <f t="shared" si="0"/>
        <v>0</v>
      </c>
      <c r="I22" s="562">
        <f t="shared" si="1"/>
        <v>0</v>
      </c>
      <c r="J22" s="44"/>
      <c r="K22" s="561"/>
      <c r="L22" s="42">
        <f t="shared" si="2"/>
        <v>0</v>
      </c>
      <c r="M22" s="42">
        <f t="shared" si="3"/>
        <v>0</v>
      </c>
      <c r="N22" s="46">
        <f t="shared" si="4"/>
        <v>0</v>
      </c>
      <c r="O22" s="45"/>
      <c r="P22" s="31">
        <f t="shared" si="5"/>
        <v>0</v>
      </c>
      <c r="Q22" s="45"/>
      <c r="R22" s="45"/>
      <c r="S22" s="45"/>
      <c r="T22" s="47"/>
    </row>
    <row r="23" spans="1:20" ht="14.25" customHeight="1">
      <c r="A23" s="558"/>
      <c r="B23" s="559"/>
      <c r="C23" s="1022"/>
      <c r="D23" s="1022"/>
      <c r="E23" s="560"/>
      <c r="F23" s="41"/>
      <c r="G23" s="561"/>
      <c r="H23" s="42">
        <f t="shared" si="0"/>
        <v>0</v>
      </c>
      <c r="I23" s="562">
        <f t="shared" si="1"/>
        <v>0</v>
      </c>
      <c r="J23" s="44"/>
      <c r="K23" s="561"/>
      <c r="L23" s="42">
        <f t="shared" si="2"/>
        <v>0</v>
      </c>
      <c r="M23" s="42">
        <f t="shared" si="3"/>
        <v>0</v>
      </c>
      <c r="N23" s="46">
        <f t="shared" si="4"/>
        <v>0</v>
      </c>
      <c r="O23" s="45"/>
      <c r="P23" s="31">
        <f t="shared" si="5"/>
        <v>0</v>
      </c>
      <c r="Q23" s="45"/>
      <c r="R23" s="45"/>
      <c r="S23" s="45"/>
      <c r="T23" s="47"/>
    </row>
    <row r="24" spans="1:20" ht="14.25" customHeight="1">
      <c r="A24" s="558"/>
      <c r="B24" s="559"/>
      <c r="C24" s="1022"/>
      <c r="D24" s="1022"/>
      <c r="E24" s="560"/>
      <c r="F24" s="41"/>
      <c r="G24" s="561"/>
      <c r="H24" s="42">
        <f t="shared" si="0"/>
        <v>0</v>
      </c>
      <c r="I24" s="562">
        <f t="shared" si="1"/>
        <v>0</v>
      </c>
      <c r="J24" s="44"/>
      <c r="K24" s="561"/>
      <c r="L24" s="42">
        <f t="shared" si="2"/>
        <v>0</v>
      </c>
      <c r="M24" s="42">
        <f t="shared" si="3"/>
        <v>0</v>
      </c>
      <c r="N24" s="46">
        <f t="shared" si="4"/>
        <v>0</v>
      </c>
      <c r="O24" s="45"/>
      <c r="P24" s="31">
        <f t="shared" si="5"/>
        <v>0</v>
      </c>
      <c r="Q24" s="45"/>
      <c r="R24" s="45"/>
      <c r="S24" s="45"/>
      <c r="T24" s="47"/>
    </row>
    <row r="25" spans="1:20" ht="14.25" customHeight="1">
      <c r="A25" s="558"/>
      <c r="B25" s="559"/>
      <c r="C25" s="1022"/>
      <c r="D25" s="1022"/>
      <c r="E25" s="560"/>
      <c r="F25" s="41"/>
      <c r="G25" s="561"/>
      <c r="H25" s="42">
        <f t="shared" si="0"/>
        <v>0</v>
      </c>
      <c r="I25" s="562">
        <f t="shared" si="1"/>
        <v>0</v>
      </c>
      <c r="J25" s="44"/>
      <c r="K25" s="561"/>
      <c r="L25" s="42">
        <f t="shared" si="2"/>
        <v>0</v>
      </c>
      <c r="M25" s="42">
        <f t="shared" si="3"/>
        <v>0</v>
      </c>
      <c r="N25" s="46">
        <f t="shared" si="4"/>
        <v>0</v>
      </c>
      <c r="O25" s="45"/>
      <c r="P25" s="31">
        <f t="shared" si="5"/>
        <v>0</v>
      </c>
      <c r="Q25" s="45"/>
      <c r="R25" s="45"/>
      <c r="S25" s="45"/>
      <c r="T25" s="47"/>
    </row>
    <row r="26" spans="1:20" ht="14.25" customHeight="1">
      <c r="A26" s="558"/>
      <c r="B26" s="559"/>
      <c r="C26" s="1022"/>
      <c r="D26" s="1022"/>
      <c r="E26" s="560"/>
      <c r="F26" s="41"/>
      <c r="G26" s="561"/>
      <c r="H26" s="42">
        <f t="shared" si="0"/>
        <v>0</v>
      </c>
      <c r="I26" s="562">
        <f t="shared" si="1"/>
        <v>0</v>
      </c>
      <c r="J26" s="44"/>
      <c r="K26" s="561"/>
      <c r="L26" s="42">
        <f t="shared" si="2"/>
        <v>0</v>
      </c>
      <c r="M26" s="42">
        <f t="shared" si="3"/>
        <v>0</v>
      </c>
      <c r="N26" s="46">
        <f t="shared" si="4"/>
        <v>0</v>
      </c>
      <c r="O26" s="45"/>
      <c r="P26" s="31">
        <f t="shared" si="5"/>
        <v>0</v>
      </c>
      <c r="Q26" s="45"/>
      <c r="R26" s="45"/>
      <c r="S26" s="45"/>
      <c r="T26" s="47"/>
    </row>
    <row r="27" spans="1:20" ht="14.25" customHeight="1">
      <c r="A27" s="558"/>
      <c r="B27" s="559"/>
      <c r="C27" s="1022"/>
      <c r="D27" s="1022"/>
      <c r="E27" s="560"/>
      <c r="F27" s="41"/>
      <c r="G27" s="561"/>
      <c r="H27" s="42">
        <f t="shared" si="0"/>
        <v>0</v>
      </c>
      <c r="I27" s="562">
        <f t="shared" si="1"/>
        <v>0</v>
      </c>
      <c r="J27" s="44"/>
      <c r="K27" s="561"/>
      <c r="L27" s="42">
        <f t="shared" si="2"/>
        <v>0</v>
      </c>
      <c r="M27" s="42">
        <f t="shared" si="3"/>
        <v>0</v>
      </c>
      <c r="N27" s="46">
        <f t="shared" si="4"/>
        <v>0</v>
      </c>
      <c r="O27" s="45"/>
      <c r="P27" s="31">
        <f t="shared" si="5"/>
        <v>0</v>
      </c>
      <c r="Q27" s="45"/>
      <c r="R27" s="45"/>
      <c r="S27" s="45"/>
      <c r="T27" s="47"/>
    </row>
    <row r="28" spans="1:20" ht="14.25" customHeight="1">
      <c r="A28" s="558"/>
      <c r="B28" s="559"/>
      <c r="C28" s="1022"/>
      <c r="D28" s="1022"/>
      <c r="E28" s="560"/>
      <c r="F28" s="41"/>
      <c r="G28" s="561"/>
      <c r="H28" s="42">
        <f t="shared" si="0"/>
        <v>0</v>
      </c>
      <c r="I28" s="562">
        <f t="shared" si="1"/>
        <v>0</v>
      </c>
      <c r="J28" s="44"/>
      <c r="K28" s="561"/>
      <c r="L28" s="42">
        <f t="shared" si="2"/>
        <v>0</v>
      </c>
      <c r="M28" s="42">
        <f t="shared" si="3"/>
        <v>0</v>
      </c>
      <c r="N28" s="46">
        <f t="shared" si="4"/>
        <v>0</v>
      </c>
      <c r="O28" s="45"/>
      <c r="P28" s="31">
        <f t="shared" si="5"/>
        <v>0</v>
      </c>
      <c r="Q28" s="45"/>
      <c r="R28" s="45"/>
      <c r="S28" s="45"/>
      <c r="T28" s="47"/>
    </row>
    <row r="29" spans="1:20" ht="14.25" customHeight="1">
      <c r="A29" s="558"/>
      <c r="B29" s="559"/>
      <c r="C29" s="1022"/>
      <c r="D29" s="1022"/>
      <c r="E29" s="560"/>
      <c r="F29" s="41"/>
      <c r="G29" s="561"/>
      <c r="H29" s="42">
        <f t="shared" si="0"/>
        <v>0</v>
      </c>
      <c r="I29" s="562">
        <f t="shared" si="1"/>
        <v>0</v>
      </c>
      <c r="J29" s="44"/>
      <c r="K29" s="561"/>
      <c r="L29" s="42">
        <f t="shared" si="2"/>
        <v>0</v>
      </c>
      <c r="M29" s="42">
        <f t="shared" si="3"/>
        <v>0</v>
      </c>
      <c r="N29" s="46">
        <f t="shared" si="4"/>
        <v>0</v>
      </c>
      <c r="O29" s="45"/>
      <c r="P29" s="31">
        <f t="shared" si="5"/>
        <v>0</v>
      </c>
      <c r="Q29" s="45"/>
      <c r="R29" s="45"/>
      <c r="S29" s="45"/>
      <c r="T29" s="47"/>
    </row>
    <row r="30" spans="1:20" ht="14.25" customHeight="1">
      <c r="A30" s="558"/>
      <c r="B30" s="559"/>
      <c r="C30" s="1022"/>
      <c r="D30" s="1022"/>
      <c r="E30" s="560"/>
      <c r="F30" s="41"/>
      <c r="G30" s="561"/>
      <c r="H30" s="42">
        <f t="shared" si="0"/>
        <v>0</v>
      </c>
      <c r="I30" s="562">
        <f t="shared" si="1"/>
        <v>0</v>
      </c>
      <c r="J30" s="44"/>
      <c r="K30" s="561"/>
      <c r="L30" s="42">
        <f t="shared" si="2"/>
        <v>0</v>
      </c>
      <c r="M30" s="42">
        <f t="shared" si="3"/>
        <v>0</v>
      </c>
      <c r="N30" s="46">
        <f t="shared" si="4"/>
        <v>0</v>
      </c>
      <c r="O30" s="45"/>
      <c r="P30" s="31">
        <f t="shared" si="5"/>
        <v>0</v>
      </c>
      <c r="Q30" s="45"/>
      <c r="R30" s="45"/>
      <c r="S30" s="45"/>
      <c r="T30" s="47"/>
    </row>
    <row r="31" spans="1:20" ht="14.25" customHeight="1">
      <c r="A31" s="558"/>
      <c r="B31" s="559"/>
      <c r="C31" s="1022"/>
      <c r="D31" s="1022"/>
      <c r="E31" s="560"/>
      <c r="F31" s="41"/>
      <c r="G31" s="561"/>
      <c r="H31" s="42">
        <f t="shared" si="0"/>
        <v>0</v>
      </c>
      <c r="I31" s="562">
        <f t="shared" si="1"/>
        <v>0</v>
      </c>
      <c r="J31" s="44"/>
      <c r="K31" s="561"/>
      <c r="L31" s="42">
        <f t="shared" si="2"/>
        <v>0</v>
      </c>
      <c r="M31" s="42">
        <f t="shared" si="3"/>
        <v>0</v>
      </c>
      <c r="N31" s="46">
        <f t="shared" si="4"/>
        <v>0</v>
      </c>
      <c r="O31" s="45"/>
      <c r="P31" s="31">
        <f t="shared" si="5"/>
        <v>0</v>
      </c>
      <c r="Q31" s="45"/>
      <c r="R31" s="45"/>
      <c r="S31" s="45"/>
      <c r="T31" s="47"/>
    </row>
    <row r="32" spans="1:20" ht="14.25" customHeight="1">
      <c r="A32" s="558"/>
      <c r="B32" s="559"/>
      <c r="C32" s="1022"/>
      <c r="D32" s="1022"/>
      <c r="E32" s="560"/>
      <c r="F32" s="41"/>
      <c r="G32" s="561"/>
      <c r="H32" s="42">
        <f t="shared" si="0"/>
        <v>0</v>
      </c>
      <c r="I32" s="562">
        <f t="shared" si="1"/>
        <v>0</v>
      </c>
      <c r="J32" s="44"/>
      <c r="K32" s="561"/>
      <c r="L32" s="42">
        <f t="shared" si="2"/>
        <v>0</v>
      </c>
      <c r="M32" s="42">
        <f t="shared" si="3"/>
        <v>0</v>
      </c>
      <c r="N32" s="46">
        <f t="shared" si="4"/>
        <v>0</v>
      </c>
      <c r="O32" s="45"/>
      <c r="P32" s="31">
        <f t="shared" si="5"/>
        <v>0</v>
      </c>
      <c r="Q32" s="45"/>
      <c r="R32" s="45"/>
      <c r="S32" s="45"/>
      <c r="T32" s="47"/>
    </row>
    <row r="33" spans="1:20" ht="14.25" customHeight="1">
      <c r="A33" s="558"/>
      <c r="B33" s="559"/>
      <c r="C33" s="1022"/>
      <c r="D33" s="1022"/>
      <c r="E33" s="560"/>
      <c r="F33" s="41"/>
      <c r="G33" s="561"/>
      <c r="H33" s="42">
        <f t="shared" si="0"/>
        <v>0</v>
      </c>
      <c r="I33" s="562">
        <f t="shared" si="1"/>
        <v>0</v>
      </c>
      <c r="J33" s="44"/>
      <c r="K33" s="561"/>
      <c r="L33" s="42">
        <f t="shared" si="2"/>
        <v>0</v>
      </c>
      <c r="M33" s="42">
        <f t="shared" si="3"/>
        <v>0</v>
      </c>
      <c r="N33" s="46">
        <f t="shared" si="4"/>
        <v>0</v>
      </c>
      <c r="O33" s="45"/>
      <c r="P33" s="31">
        <f t="shared" si="5"/>
        <v>0</v>
      </c>
      <c r="Q33" s="45"/>
      <c r="R33" s="45"/>
      <c r="S33" s="45"/>
      <c r="T33" s="47"/>
    </row>
    <row r="34" spans="1:20" ht="14.25" customHeight="1">
      <c r="A34" s="558"/>
      <c r="B34" s="559"/>
      <c r="C34" s="1022"/>
      <c r="D34" s="1022"/>
      <c r="E34" s="560"/>
      <c r="F34" s="41"/>
      <c r="G34" s="561"/>
      <c r="H34" s="42">
        <f t="shared" si="0"/>
        <v>0</v>
      </c>
      <c r="I34" s="562">
        <f t="shared" si="1"/>
        <v>0</v>
      </c>
      <c r="J34" s="44"/>
      <c r="K34" s="561"/>
      <c r="L34" s="42">
        <f t="shared" si="2"/>
        <v>0</v>
      </c>
      <c r="M34" s="42">
        <f t="shared" si="3"/>
        <v>0</v>
      </c>
      <c r="N34" s="46">
        <f t="shared" si="4"/>
        <v>0</v>
      </c>
      <c r="O34" s="45"/>
      <c r="P34" s="31">
        <f t="shared" si="5"/>
        <v>0</v>
      </c>
      <c r="Q34" s="45"/>
      <c r="R34" s="45"/>
      <c r="S34" s="45"/>
      <c r="T34" s="47"/>
    </row>
    <row r="35" spans="1:20" ht="14.25" customHeight="1">
      <c r="A35" s="558"/>
      <c r="B35" s="559"/>
      <c r="C35" s="1022"/>
      <c r="D35" s="1022"/>
      <c r="E35" s="560"/>
      <c r="F35" s="41"/>
      <c r="G35" s="561"/>
      <c r="H35" s="42">
        <f t="shared" si="0"/>
        <v>0</v>
      </c>
      <c r="I35" s="562">
        <f t="shared" si="1"/>
        <v>0</v>
      </c>
      <c r="J35" s="44"/>
      <c r="K35" s="561"/>
      <c r="L35" s="42">
        <f t="shared" si="2"/>
        <v>0</v>
      </c>
      <c r="M35" s="42">
        <f t="shared" si="3"/>
        <v>0</v>
      </c>
      <c r="N35" s="46">
        <f t="shared" si="4"/>
        <v>0</v>
      </c>
      <c r="O35" s="45"/>
      <c r="P35" s="31">
        <f t="shared" si="5"/>
        <v>0</v>
      </c>
      <c r="Q35" s="45"/>
      <c r="R35" s="45"/>
      <c r="S35" s="45"/>
      <c r="T35" s="47"/>
    </row>
    <row r="36" spans="1:20" ht="14.25" customHeight="1">
      <c r="A36" s="558"/>
      <c r="B36" s="559"/>
      <c r="C36" s="1022"/>
      <c r="D36" s="1022"/>
      <c r="E36" s="560"/>
      <c r="F36" s="41"/>
      <c r="G36" s="561"/>
      <c r="H36" s="42">
        <f t="shared" si="0"/>
        <v>0</v>
      </c>
      <c r="I36" s="562">
        <f t="shared" si="1"/>
        <v>0</v>
      </c>
      <c r="J36" s="44"/>
      <c r="K36" s="561"/>
      <c r="L36" s="42">
        <f t="shared" si="2"/>
        <v>0</v>
      </c>
      <c r="M36" s="42">
        <f t="shared" si="3"/>
        <v>0</v>
      </c>
      <c r="N36" s="46">
        <f t="shared" si="4"/>
        <v>0</v>
      </c>
      <c r="O36" s="45"/>
      <c r="P36" s="31">
        <f t="shared" si="5"/>
        <v>0</v>
      </c>
      <c r="Q36" s="45"/>
      <c r="R36" s="45"/>
      <c r="S36" s="45"/>
      <c r="T36" s="47"/>
    </row>
    <row r="37" spans="1:20" ht="14.25" customHeight="1">
      <c r="A37" s="558"/>
      <c r="B37" s="559"/>
      <c r="C37" s="1022"/>
      <c r="D37" s="1022"/>
      <c r="E37" s="560"/>
      <c r="F37" s="41"/>
      <c r="G37" s="561"/>
      <c r="H37" s="42">
        <f t="shared" si="0"/>
        <v>0</v>
      </c>
      <c r="I37" s="562">
        <f t="shared" si="1"/>
        <v>0</v>
      </c>
      <c r="J37" s="44"/>
      <c r="K37" s="561"/>
      <c r="L37" s="42">
        <f t="shared" si="2"/>
        <v>0</v>
      </c>
      <c r="M37" s="42">
        <f t="shared" si="3"/>
        <v>0</v>
      </c>
      <c r="N37" s="46">
        <f t="shared" si="4"/>
        <v>0</v>
      </c>
      <c r="O37" s="45"/>
      <c r="P37" s="31">
        <f t="shared" si="5"/>
        <v>0</v>
      </c>
      <c r="Q37" s="45"/>
      <c r="R37" s="45"/>
      <c r="S37" s="45"/>
      <c r="T37" s="47"/>
    </row>
    <row r="38" spans="1:20" ht="14.25" customHeight="1">
      <c r="A38" s="558"/>
      <c r="B38" s="559"/>
      <c r="C38" s="1022"/>
      <c r="D38" s="1022"/>
      <c r="E38" s="560"/>
      <c r="F38" s="41"/>
      <c r="G38" s="561"/>
      <c r="H38" s="42">
        <f t="shared" si="0"/>
        <v>0</v>
      </c>
      <c r="I38" s="562">
        <f t="shared" si="1"/>
        <v>0</v>
      </c>
      <c r="J38" s="44"/>
      <c r="K38" s="561"/>
      <c r="L38" s="42">
        <f t="shared" si="2"/>
        <v>0</v>
      </c>
      <c r="M38" s="42">
        <f t="shared" si="3"/>
        <v>0</v>
      </c>
      <c r="N38" s="46">
        <f t="shared" si="4"/>
        <v>0</v>
      </c>
      <c r="O38" s="45"/>
      <c r="P38" s="31">
        <f t="shared" si="5"/>
        <v>0</v>
      </c>
      <c r="Q38" s="45"/>
      <c r="R38" s="45"/>
      <c r="S38" s="45"/>
      <c r="T38" s="47"/>
    </row>
    <row r="39" spans="1:20" ht="14.25" customHeight="1">
      <c r="A39" s="558"/>
      <c r="B39" s="559"/>
      <c r="C39" s="1022"/>
      <c r="D39" s="1022"/>
      <c r="E39" s="560"/>
      <c r="F39" s="41"/>
      <c r="G39" s="561"/>
      <c r="H39" s="42">
        <f t="shared" si="0"/>
        <v>0</v>
      </c>
      <c r="I39" s="562">
        <f t="shared" si="1"/>
        <v>0</v>
      </c>
      <c r="J39" s="44"/>
      <c r="K39" s="561"/>
      <c r="L39" s="42">
        <f t="shared" si="2"/>
        <v>0</v>
      </c>
      <c r="M39" s="42">
        <f t="shared" si="3"/>
        <v>0</v>
      </c>
      <c r="N39" s="46">
        <f t="shared" si="4"/>
        <v>0</v>
      </c>
      <c r="O39" s="45"/>
      <c r="P39" s="31">
        <f t="shared" si="5"/>
        <v>0</v>
      </c>
      <c r="Q39" s="45"/>
      <c r="R39" s="45"/>
      <c r="S39" s="45"/>
      <c r="T39" s="47"/>
    </row>
    <row r="40" spans="1:20" ht="14.25" customHeight="1">
      <c r="A40" s="558"/>
      <c r="B40" s="559"/>
      <c r="C40" s="1022"/>
      <c r="D40" s="1022"/>
      <c r="E40" s="560"/>
      <c r="F40" s="41"/>
      <c r="G40" s="561"/>
      <c r="H40" s="42">
        <f t="shared" si="0"/>
        <v>0</v>
      </c>
      <c r="I40" s="562">
        <f t="shared" si="1"/>
        <v>0</v>
      </c>
      <c r="J40" s="44"/>
      <c r="K40" s="561"/>
      <c r="L40" s="42">
        <f t="shared" si="2"/>
        <v>0</v>
      </c>
      <c r="M40" s="42">
        <f t="shared" si="3"/>
        <v>0</v>
      </c>
      <c r="N40" s="46">
        <f t="shared" si="4"/>
        <v>0</v>
      </c>
      <c r="O40" s="45"/>
      <c r="P40" s="31">
        <f t="shared" si="5"/>
        <v>0</v>
      </c>
      <c r="Q40" s="45"/>
      <c r="R40" s="45"/>
      <c r="S40" s="45"/>
      <c r="T40" s="47"/>
    </row>
    <row r="41" spans="1:20" ht="14.25" customHeight="1">
      <c r="A41" s="558"/>
      <c r="B41" s="559"/>
      <c r="C41" s="1022"/>
      <c r="D41" s="1022"/>
      <c r="E41" s="560"/>
      <c r="F41" s="41"/>
      <c r="G41" s="561"/>
      <c r="H41" s="42">
        <f t="shared" si="0"/>
        <v>0</v>
      </c>
      <c r="I41" s="562">
        <f t="shared" si="1"/>
        <v>0</v>
      </c>
      <c r="J41" s="44"/>
      <c r="K41" s="561"/>
      <c r="L41" s="42">
        <f t="shared" si="2"/>
        <v>0</v>
      </c>
      <c r="M41" s="42">
        <f t="shared" si="3"/>
        <v>0</v>
      </c>
      <c r="N41" s="46">
        <f t="shared" si="4"/>
        <v>0</v>
      </c>
      <c r="O41" s="45"/>
      <c r="P41" s="31">
        <f t="shared" si="5"/>
        <v>0</v>
      </c>
      <c r="Q41" s="45"/>
      <c r="R41" s="45"/>
      <c r="S41" s="45"/>
      <c r="T41" s="47"/>
    </row>
    <row r="42" spans="1:20" ht="14.25" customHeight="1">
      <c r="A42" s="558"/>
      <c r="B42" s="559"/>
      <c r="C42" s="1022"/>
      <c r="D42" s="1022"/>
      <c r="E42" s="560"/>
      <c r="F42" s="41"/>
      <c r="G42" s="561"/>
      <c r="H42" s="42">
        <f t="shared" si="0"/>
        <v>0</v>
      </c>
      <c r="I42" s="562">
        <f t="shared" si="1"/>
        <v>0</v>
      </c>
      <c r="J42" s="44"/>
      <c r="K42" s="561"/>
      <c r="L42" s="42">
        <f t="shared" si="2"/>
        <v>0</v>
      </c>
      <c r="M42" s="42">
        <f t="shared" si="3"/>
        <v>0</v>
      </c>
      <c r="N42" s="46">
        <f t="shared" si="4"/>
        <v>0</v>
      </c>
      <c r="O42" s="45"/>
      <c r="P42" s="31">
        <f t="shared" si="5"/>
        <v>0</v>
      </c>
      <c r="Q42" s="45"/>
      <c r="R42" s="45"/>
      <c r="S42" s="45"/>
      <c r="T42" s="47"/>
    </row>
    <row r="43" spans="1:20" ht="14.25" customHeight="1">
      <c r="A43" s="558"/>
      <c r="B43" s="559"/>
      <c r="C43" s="1022"/>
      <c r="D43" s="1022"/>
      <c r="E43" s="560"/>
      <c r="F43" s="41"/>
      <c r="G43" s="561"/>
      <c r="H43" s="42">
        <f t="shared" si="0"/>
        <v>0</v>
      </c>
      <c r="I43" s="562">
        <f t="shared" si="1"/>
        <v>0</v>
      </c>
      <c r="J43" s="44"/>
      <c r="K43" s="561"/>
      <c r="L43" s="42">
        <f t="shared" si="2"/>
        <v>0</v>
      </c>
      <c r="M43" s="42">
        <f t="shared" si="3"/>
        <v>0</v>
      </c>
      <c r="N43" s="46">
        <f t="shared" si="4"/>
        <v>0</v>
      </c>
      <c r="O43" s="45"/>
      <c r="P43" s="31">
        <f t="shared" si="5"/>
        <v>0</v>
      </c>
      <c r="Q43" s="45"/>
      <c r="R43" s="45"/>
      <c r="S43" s="45"/>
      <c r="T43" s="47"/>
    </row>
    <row r="44" spans="1:20" ht="14.25" customHeight="1">
      <c r="A44" s="558"/>
      <c r="B44" s="559"/>
      <c r="C44" s="1022"/>
      <c r="D44" s="1022"/>
      <c r="E44" s="560"/>
      <c r="F44" s="41"/>
      <c r="G44" s="561"/>
      <c r="H44" s="42">
        <f t="shared" si="0"/>
        <v>0</v>
      </c>
      <c r="I44" s="562">
        <f t="shared" si="1"/>
        <v>0</v>
      </c>
      <c r="J44" s="44"/>
      <c r="K44" s="561"/>
      <c r="L44" s="42">
        <f t="shared" si="2"/>
        <v>0</v>
      </c>
      <c r="M44" s="42">
        <f t="shared" si="3"/>
        <v>0</v>
      </c>
      <c r="N44" s="46">
        <f t="shared" si="4"/>
        <v>0</v>
      </c>
      <c r="O44" s="45"/>
      <c r="P44" s="31">
        <f t="shared" si="5"/>
        <v>0</v>
      </c>
      <c r="Q44" s="45"/>
      <c r="R44" s="45"/>
      <c r="S44" s="45"/>
      <c r="T44" s="47"/>
    </row>
    <row r="45" spans="1:20" ht="14.25" customHeight="1">
      <c r="A45" s="558"/>
      <c r="B45" s="559"/>
      <c r="C45" s="1022"/>
      <c r="D45" s="1022"/>
      <c r="E45" s="560"/>
      <c r="F45" s="41"/>
      <c r="G45" s="561"/>
      <c r="H45" s="42">
        <f t="shared" si="0"/>
        <v>0</v>
      </c>
      <c r="I45" s="562">
        <f t="shared" si="1"/>
        <v>0</v>
      </c>
      <c r="J45" s="44"/>
      <c r="K45" s="561"/>
      <c r="L45" s="42">
        <f t="shared" si="2"/>
        <v>0</v>
      </c>
      <c r="M45" s="42">
        <f t="shared" si="3"/>
        <v>0</v>
      </c>
      <c r="N45" s="46">
        <f t="shared" si="4"/>
        <v>0</v>
      </c>
      <c r="O45" s="45"/>
      <c r="P45" s="31">
        <f t="shared" si="5"/>
        <v>0</v>
      </c>
      <c r="Q45" s="45"/>
      <c r="R45" s="45"/>
      <c r="S45" s="45"/>
      <c r="T45" s="47"/>
    </row>
    <row r="46" spans="1:20" ht="14.25" customHeight="1">
      <c r="A46" s="558"/>
      <c r="B46" s="559"/>
      <c r="C46" s="1022"/>
      <c r="D46" s="1022"/>
      <c r="E46" s="560"/>
      <c r="F46" s="41"/>
      <c r="G46" s="561"/>
      <c r="H46" s="42">
        <f t="shared" si="0"/>
        <v>0</v>
      </c>
      <c r="I46" s="562">
        <f t="shared" si="1"/>
        <v>0</v>
      </c>
      <c r="J46" s="44"/>
      <c r="K46" s="561"/>
      <c r="L46" s="42">
        <f t="shared" si="2"/>
        <v>0</v>
      </c>
      <c r="M46" s="42">
        <f t="shared" si="3"/>
        <v>0</v>
      </c>
      <c r="N46" s="46">
        <f t="shared" si="4"/>
        <v>0</v>
      </c>
      <c r="O46" s="45"/>
      <c r="P46" s="31">
        <f t="shared" si="5"/>
        <v>0</v>
      </c>
      <c r="Q46" s="45"/>
      <c r="R46" s="45"/>
      <c r="S46" s="45"/>
      <c r="T46" s="47"/>
    </row>
    <row r="47" spans="1:20" ht="14.25" customHeight="1">
      <c r="A47" s="558"/>
      <c r="B47" s="559"/>
      <c r="C47" s="1022"/>
      <c r="D47" s="1022"/>
      <c r="E47" s="560"/>
      <c r="F47" s="41"/>
      <c r="G47" s="561"/>
      <c r="H47" s="42">
        <f t="shared" si="0"/>
        <v>0</v>
      </c>
      <c r="I47" s="562">
        <f t="shared" si="1"/>
        <v>0</v>
      </c>
      <c r="J47" s="44"/>
      <c r="K47" s="561"/>
      <c r="L47" s="42">
        <f t="shared" si="2"/>
        <v>0</v>
      </c>
      <c r="M47" s="42">
        <f t="shared" si="3"/>
        <v>0</v>
      </c>
      <c r="N47" s="46">
        <f t="shared" si="4"/>
        <v>0</v>
      </c>
      <c r="O47" s="45"/>
      <c r="P47" s="31">
        <f t="shared" si="5"/>
        <v>0</v>
      </c>
      <c r="Q47" s="45"/>
      <c r="R47" s="45"/>
      <c r="S47" s="45"/>
      <c r="T47" s="47"/>
    </row>
    <row r="48" spans="1:20" ht="14.25" customHeight="1">
      <c r="A48" s="558"/>
      <c r="B48" s="559"/>
      <c r="C48" s="1022"/>
      <c r="D48" s="1022"/>
      <c r="E48" s="560"/>
      <c r="F48" s="41"/>
      <c r="G48" s="561"/>
      <c r="H48" s="42">
        <f t="shared" si="0"/>
        <v>0</v>
      </c>
      <c r="I48" s="562">
        <f t="shared" si="1"/>
        <v>0</v>
      </c>
      <c r="J48" s="44"/>
      <c r="K48" s="561"/>
      <c r="L48" s="42">
        <f t="shared" si="2"/>
        <v>0</v>
      </c>
      <c r="M48" s="42">
        <f t="shared" si="3"/>
        <v>0</v>
      </c>
      <c r="N48" s="46">
        <f t="shared" si="4"/>
        <v>0</v>
      </c>
      <c r="O48" s="45"/>
      <c r="P48" s="31">
        <f t="shared" si="5"/>
        <v>0</v>
      </c>
      <c r="Q48" s="45"/>
      <c r="R48" s="45"/>
      <c r="S48" s="45"/>
      <c r="T48" s="47"/>
    </row>
    <row r="49" spans="1:20" ht="14.25" customHeight="1">
      <c r="A49" s="558"/>
      <c r="B49" s="559"/>
      <c r="C49" s="1022"/>
      <c r="D49" s="1022"/>
      <c r="E49" s="560"/>
      <c r="F49" s="41"/>
      <c r="G49" s="561"/>
      <c r="H49" s="42">
        <f t="shared" si="0"/>
        <v>0</v>
      </c>
      <c r="I49" s="562">
        <f t="shared" si="1"/>
        <v>0</v>
      </c>
      <c r="J49" s="44"/>
      <c r="K49" s="561"/>
      <c r="L49" s="42">
        <f t="shared" si="2"/>
        <v>0</v>
      </c>
      <c r="M49" s="42">
        <f t="shared" si="3"/>
        <v>0</v>
      </c>
      <c r="N49" s="46">
        <f t="shared" si="4"/>
        <v>0</v>
      </c>
      <c r="O49" s="45"/>
      <c r="P49" s="31">
        <f t="shared" si="5"/>
        <v>0</v>
      </c>
      <c r="Q49" s="45"/>
      <c r="R49" s="45"/>
      <c r="S49" s="45"/>
      <c r="T49" s="47"/>
    </row>
    <row r="50" spans="1:20" ht="14.25" customHeight="1">
      <c r="A50" s="558"/>
      <c r="B50" s="559"/>
      <c r="C50" s="1022"/>
      <c r="D50" s="1022"/>
      <c r="E50" s="560"/>
      <c r="F50" s="41"/>
      <c r="G50" s="561"/>
      <c r="H50" s="42">
        <f t="shared" si="0"/>
        <v>0</v>
      </c>
      <c r="I50" s="562">
        <f t="shared" si="1"/>
        <v>0</v>
      </c>
      <c r="J50" s="44"/>
      <c r="K50" s="561"/>
      <c r="L50" s="42">
        <f t="shared" si="2"/>
        <v>0</v>
      </c>
      <c r="M50" s="42">
        <f t="shared" si="3"/>
        <v>0</v>
      </c>
      <c r="N50" s="46">
        <f t="shared" si="4"/>
        <v>0</v>
      </c>
      <c r="O50" s="45"/>
      <c r="P50" s="31">
        <f t="shared" si="5"/>
        <v>0</v>
      </c>
      <c r="Q50" s="45"/>
      <c r="R50" s="45"/>
      <c r="S50" s="45"/>
      <c r="T50" s="47"/>
    </row>
    <row r="51" spans="1:20" ht="14.25" customHeight="1">
      <c r="A51" s="563"/>
      <c r="B51" s="564"/>
      <c r="C51" s="1023"/>
      <c r="D51" s="1023"/>
      <c r="E51" s="309"/>
      <c r="F51" s="36"/>
      <c r="G51" s="565"/>
      <c r="H51" s="24">
        <f t="shared" si="0"/>
        <v>0</v>
      </c>
      <c r="I51" s="469">
        <f t="shared" si="1"/>
        <v>0</v>
      </c>
      <c r="J51" s="36"/>
      <c r="K51" s="565"/>
      <c r="L51" s="24">
        <f t="shared" si="2"/>
        <v>0</v>
      </c>
      <c r="M51" s="24">
        <f t="shared" si="3"/>
        <v>0</v>
      </c>
      <c r="N51" s="26">
        <f t="shared" si="4"/>
        <v>0</v>
      </c>
      <c r="O51" s="39"/>
      <c r="P51" s="27">
        <f t="shared" si="5"/>
        <v>0</v>
      </c>
      <c r="Q51" s="39"/>
      <c r="R51" s="39"/>
      <c r="S51" s="39"/>
      <c r="T51" s="40"/>
    </row>
    <row r="52" spans="1:21" ht="15" customHeight="1" thickBot="1">
      <c r="A52" s="255" t="s">
        <v>213</v>
      </c>
      <c r="B52" s="285" t="s">
        <v>179</v>
      </c>
      <c r="C52" s="285"/>
      <c r="D52" s="285"/>
      <c r="E52" s="285" t="s">
        <v>178</v>
      </c>
      <c r="F52" s="451" t="s">
        <v>179</v>
      </c>
      <c r="G52" s="285" t="s">
        <v>179</v>
      </c>
      <c r="H52" s="22">
        <f>SUM(H9:H51)</f>
        <v>0</v>
      </c>
      <c r="I52" s="22">
        <f>SUM(I9:I51)</f>
        <v>0</v>
      </c>
      <c r="J52" s="451" t="s">
        <v>179</v>
      </c>
      <c r="K52" s="285" t="s">
        <v>179</v>
      </c>
      <c r="L52" s="22">
        <f>SUM(L9:L51)</f>
        <v>0</v>
      </c>
      <c r="M52" s="22">
        <f>SUM(M9:M51)</f>
        <v>0</v>
      </c>
      <c r="N52" s="23">
        <f>SUM(N9:N51)</f>
        <v>0</v>
      </c>
      <c r="O52" s="73"/>
      <c r="P52" s="29">
        <f>SUM(P9:P51)</f>
        <v>0</v>
      </c>
      <c r="Q52" s="73"/>
      <c r="R52" s="73"/>
      <c r="S52" s="73"/>
      <c r="T52" s="76"/>
      <c r="U52" s="554"/>
    </row>
    <row r="53" spans="1:20" ht="16.5" customHeight="1" thickTop="1">
      <c r="A53" s="68" t="str">
        <f>Rev_Date</f>
        <v>REVISED JULY 1, 2010</v>
      </c>
      <c r="F53" s="123" t="str">
        <f>Exp_Date</f>
        <v>FORM EXPIRES 6-30-12</v>
      </c>
      <c r="G53" s="123"/>
      <c r="H53" s="123"/>
      <c r="I53" s="123"/>
      <c r="J53" s="123"/>
      <c r="K53" s="123"/>
      <c r="L53" s="123"/>
      <c r="M53" s="123"/>
      <c r="T53" s="139" t="s">
        <v>260</v>
      </c>
    </row>
  </sheetData>
  <sheetProtection sheet="1" objects="1" scenarios="1"/>
  <printOptions horizontalCentered="1" verticalCentered="1"/>
  <pageMargins left="0.25" right="0.25" top="0.25" bottom="0.25" header="0.5" footer="0.5"/>
  <pageSetup blackAndWhite="1" orientation="portrait" scale="88" r:id="rId1"/>
</worksheet>
</file>

<file path=xl/worksheets/sheet13.xml><?xml version="1.0" encoding="utf-8"?>
<worksheet xmlns="http://schemas.openxmlformats.org/spreadsheetml/2006/main" xmlns:r="http://schemas.openxmlformats.org/officeDocument/2006/relationships">
  <sheetPr>
    <pageSetUpPr fitToPage="1"/>
  </sheetPr>
  <dimension ref="A1:S54"/>
  <sheetViews>
    <sheetView showGridLines="0" showZeros="0" zoomScale="87" zoomScaleNormal="87" workbookViewId="0" topLeftCell="A1">
      <selection activeCell="C16" sqref="C16"/>
    </sheetView>
  </sheetViews>
  <sheetFormatPr defaultColWidth="9.140625" defaultRowHeight="12.75"/>
  <cols>
    <col min="1" max="1" width="28.7109375" style="68" customWidth="1"/>
    <col min="2" max="2" width="5.7109375" style="147" customWidth="1"/>
    <col min="3" max="5" width="8.421875" style="68" customWidth="1"/>
    <col min="6" max="6" width="1.7109375" style="68" customWidth="1"/>
    <col min="7" max="7" width="7.421875" style="68" customWidth="1"/>
    <col min="8" max="10" width="8.421875" style="68" customWidth="1"/>
    <col min="11" max="11" width="1.7109375" style="68" customWidth="1"/>
    <col min="12" max="12" width="7.421875" style="68" customWidth="1"/>
    <col min="13" max="13" width="5.7109375" style="68" customWidth="1"/>
    <col min="14" max="14" width="3.7109375" style="68" customWidth="1"/>
    <col min="15" max="16" width="1.7109375" style="68" customWidth="1"/>
    <col min="17" max="17" width="2.7109375" style="68" customWidth="1"/>
    <col min="18" max="18" width="3.7109375" style="68" customWidth="1"/>
    <col min="19" max="19" width="1.7109375" style="68" customWidth="1"/>
    <col min="20" max="20" width="4.7109375" style="68" customWidth="1"/>
    <col min="21" max="16384" width="9.140625" style="68" customWidth="1"/>
  </cols>
  <sheetData>
    <row r="1" spans="1:19" ht="18" customHeight="1">
      <c r="A1" s="248" t="s">
        <v>261</v>
      </c>
      <c r="B1" s="166"/>
      <c r="C1" s="166"/>
      <c r="D1" s="166"/>
      <c r="E1" s="166"/>
      <c r="F1" s="166"/>
      <c r="G1" s="166"/>
      <c r="H1" s="166"/>
      <c r="I1" s="166"/>
      <c r="J1" s="166"/>
      <c r="K1" s="166"/>
      <c r="L1" s="166"/>
      <c r="M1" s="166"/>
      <c r="N1" s="166"/>
      <c r="O1" s="166"/>
      <c r="P1" s="166"/>
      <c r="Q1" s="166"/>
      <c r="R1" s="166"/>
      <c r="S1" s="167"/>
    </row>
    <row r="2" spans="1:19" ht="8.25" customHeight="1">
      <c r="A2" s="168" t="s">
        <v>634</v>
      </c>
      <c r="D2" s="168" t="s">
        <v>116</v>
      </c>
      <c r="H2" s="111"/>
      <c r="I2" s="111"/>
      <c r="J2" s="111"/>
      <c r="K2" s="111"/>
      <c r="L2" s="111"/>
      <c r="M2" s="168" t="s">
        <v>120</v>
      </c>
      <c r="N2" s="111"/>
      <c r="S2" s="169"/>
    </row>
    <row r="3" spans="1:19" s="153" customFormat="1" ht="12.75">
      <c r="A3" s="177">
        <f>'F01'!D5</f>
        <v>0</v>
      </c>
      <c r="B3" s="566"/>
      <c r="D3" s="177">
        <f>'F01'!D6</f>
        <v>0</v>
      </c>
      <c r="H3" s="251"/>
      <c r="I3" s="251"/>
      <c r="J3" s="251"/>
      <c r="K3" s="251"/>
      <c r="L3" s="251"/>
      <c r="M3" s="177"/>
      <c r="N3" s="159">
        <f>'F01'!K1</f>
        <v>0</v>
      </c>
      <c r="O3" s="159"/>
      <c r="P3" s="342" t="s">
        <v>1</v>
      </c>
      <c r="Q3" s="253">
        <f>'F01'!M1</f>
        <v>0</v>
      </c>
      <c r="R3" s="159"/>
      <c r="S3" s="254"/>
    </row>
    <row r="4" spans="1:19" ht="5.25" customHeight="1" thickBot="1">
      <c r="A4" s="255"/>
      <c r="B4" s="378"/>
      <c r="C4" s="256"/>
      <c r="D4" s="255"/>
      <c r="E4" s="256"/>
      <c r="F4" s="256"/>
      <c r="G4" s="256"/>
      <c r="H4" s="256"/>
      <c r="I4" s="256"/>
      <c r="J4" s="256"/>
      <c r="K4" s="256"/>
      <c r="L4" s="256"/>
      <c r="M4" s="255"/>
      <c r="N4" s="256"/>
      <c r="O4" s="256"/>
      <c r="P4" s="256"/>
      <c r="Q4" s="256"/>
      <c r="R4" s="256"/>
      <c r="S4" s="257"/>
    </row>
    <row r="5" spans="1:19" ht="15" customHeight="1" thickTop="1">
      <c r="A5" s="171"/>
      <c r="B5" s="131"/>
      <c r="C5" s="258" t="s">
        <v>155</v>
      </c>
      <c r="D5" s="129"/>
      <c r="E5" s="129"/>
      <c r="F5" s="129"/>
      <c r="G5" s="129"/>
      <c r="H5" s="129"/>
      <c r="I5" s="129"/>
      <c r="J5" s="129"/>
      <c r="K5" s="129"/>
      <c r="L5" s="129"/>
      <c r="M5" s="129"/>
      <c r="N5" s="129"/>
      <c r="O5" s="129"/>
      <c r="P5" s="129"/>
      <c r="Q5" s="129"/>
      <c r="R5" s="129"/>
      <c r="S5" s="259"/>
    </row>
    <row r="6" spans="1:19" ht="12.75" customHeight="1">
      <c r="A6" s="173"/>
      <c r="B6" s="130"/>
      <c r="C6" s="260" t="s">
        <v>156</v>
      </c>
      <c r="D6" s="123"/>
      <c r="E6" s="261"/>
      <c r="F6" s="261"/>
      <c r="G6" s="262"/>
      <c r="H6" s="263" t="s">
        <v>157</v>
      </c>
      <c r="I6" s="264"/>
      <c r="J6" s="264"/>
      <c r="K6" s="264"/>
      <c r="L6" s="129"/>
      <c r="M6" s="265" t="s">
        <v>158</v>
      </c>
      <c r="N6" s="129"/>
      <c r="O6" s="129"/>
      <c r="P6" s="129"/>
      <c r="Q6" s="129"/>
      <c r="R6" s="129"/>
      <c r="S6" s="259"/>
    </row>
    <row r="7" spans="1:19" ht="7.5" customHeight="1">
      <c r="A7" s="266" t="s">
        <v>159</v>
      </c>
      <c r="B7" s="268" t="s">
        <v>160</v>
      </c>
      <c r="C7" s="269" t="s">
        <v>161</v>
      </c>
      <c r="D7" s="270" t="s">
        <v>162</v>
      </c>
      <c r="E7" s="270" t="s">
        <v>163</v>
      </c>
      <c r="F7" s="567" t="s">
        <v>164</v>
      </c>
      <c r="G7" s="568"/>
      <c r="H7" s="272" t="s">
        <v>165</v>
      </c>
      <c r="I7" s="268" t="s">
        <v>166</v>
      </c>
      <c r="J7" s="266" t="s">
        <v>167</v>
      </c>
      <c r="K7" s="266" t="s">
        <v>168</v>
      </c>
      <c r="L7" s="267"/>
      <c r="M7" s="273" t="s">
        <v>169</v>
      </c>
      <c r="N7" s="267"/>
      <c r="O7" s="266" t="s">
        <v>170</v>
      </c>
      <c r="P7" s="267"/>
      <c r="Q7" s="267"/>
      <c r="R7" s="267"/>
      <c r="S7" s="274"/>
    </row>
    <row r="8" spans="1:19" ht="42.75" customHeight="1" thickBot="1">
      <c r="A8" s="275" t="s">
        <v>171</v>
      </c>
      <c r="B8" s="277" t="s">
        <v>700</v>
      </c>
      <c r="C8" s="278" t="s">
        <v>172</v>
      </c>
      <c r="D8" s="277" t="s">
        <v>725</v>
      </c>
      <c r="E8" s="277" t="s">
        <v>174</v>
      </c>
      <c r="F8" s="569" t="s">
        <v>718</v>
      </c>
      <c r="G8" s="570"/>
      <c r="H8" s="280" t="s">
        <v>172</v>
      </c>
      <c r="I8" s="277" t="s">
        <v>725</v>
      </c>
      <c r="J8" s="277" t="s">
        <v>174</v>
      </c>
      <c r="K8" s="283" t="s">
        <v>717</v>
      </c>
      <c r="L8" s="571"/>
      <c r="M8" s="281" t="s">
        <v>174</v>
      </c>
      <c r="N8" s="282"/>
      <c r="O8" s="283" t="s">
        <v>723</v>
      </c>
      <c r="P8" s="282"/>
      <c r="Q8" s="282"/>
      <c r="R8" s="282"/>
      <c r="S8" s="284"/>
    </row>
    <row r="9" spans="1:19" ht="13.5" customHeight="1" thickTop="1">
      <c r="A9" s="572" t="s">
        <v>262</v>
      </c>
      <c r="B9" s="289" t="s">
        <v>178</v>
      </c>
      <c r="C9" s="573" t="s">
        <v>180</v>
      </c>
      <c r="D9" s="574" t="s">
        <v>180</v>
      </c>
      <c r="E9" s="289" t="s">
        <v>180</v>
      </c>
      <c r="F9" s="346" t="s">
        <v>179</v>
      </c>
      <c r="G9" s="575"/>
      <c r="H9" s="174" t="s">
        <v>180</v>
      </c>
      <c r="I9" s="174" t="s">
        <v>180</v>
      </c>
      <c r="J9" s="307" t="s">
        <v>180</v>
      </c>
      <c r="K9" s="382" t="s">
        <v>179</v>
      </c>
      <c r="L9" s="383"/>
      <c r="M9" s="455" t="s">
        <v>186</v>
      </c>
      <c r="N9" s="259"/>
      <c r="O9" s="129" t="s">
        <v>186</v>
      </c>
      <c r="P9" s="129"/>
      <c r="Q9" s="382"/>
      <c r="R9" s="129"/>
      <c r="S9" s="259"/>
    </row>
    <row r="10" spans="1:19" ht="15" customHeight="1">
      <c r="A10" s="173" t="s">
        <v>263</v>
      </c>
      <c r="B10" s="289" t="s">
        <v>178</v>
      </c>
      <c r="C10" s="573" t="s">
        <v>180</v>
      </c>
      <c r="D10" s="576" t="s">
        <v>180</v>
      </c>
      <c r="E10" s="937">
        <f>'F05'!I57</f>
        <v>0</v>
      </c>
      <c r="F10" s="27">
        <f>'F05'!$J$57</f>
        <v>0</v>
      </c>
      <c r="G10" s="577"/>
      <c r="H10" s="130" t="s">
        <v>180</v>
      </c>
      <c r="I10" s="289" t="s">
        <v>180</v>
      </c>
      <c r="J10" s="937">
        <f>'F05'!M57</f>
        <v>0</v>
      </c>
      <c r="K10" s="27">
        <f>'F05'!$N$57</f>
        <v>0</v>
      </c>
      <c r="L10" s="578"/>
      <c r="M10" s="33">
        <f>'F05'!$O$57</f>
        <v>0</v>
      </c>
      <c r="N10" s="55"/>
      <c r="O10" s="34">
        <f>'F05'!$Q$57</f>
        <v>0</v>
      </c>
      <c r="P10" s="159"/>
      <c r="Q10" s="159"/>
      <c r="R10" s="159"/>
      <c r="S10" s="579"/>
    </row>
    <row r="11" spans="1:19" ht="12.75" customHeight="1">
      <c r="A11" s="171" t="s">
        <v>264</v>
      </c>
      <c r="B11" s="180">
        <v>-25</v>
      </c>
      <c r="C11" s="580" t="s">
        <v>180</v>
      </c>
      <c r="D11" s="105">
        <f>SUM('F04'!F10:F12)</f>
        <v>0</v>
      </c>
      <c r="E11" s="180" t="s">
        <v>180</v>
      </c>
      <c r="F11" s="79">
        <f>B11*D11</f>
        <v>0</v>
      </c>
      <c r="G11" s="80"/>
      <c r="H11" s="131" t="s">
        <v>180</v>
      </c>
      <c r="I11" s="105">
        <f>SUM('F04'!J10:J12)</f>
        <v>0</v>
      </c>
      <c r="J11" s="180" t="s">
        <v>180</v>
      </c>
      <c r="K11" s="79">
        <f>I11*B11</f>
        <v>0</v>
      </c>
      <c r="L11" s="581"/>
      <c r="M11" s="582" t="s">
        <v>265</v>
      </c>
      <c r="N11" s="141"/>
      <c r="O11" s="583" t="s">
        <v>119</v>
      </c>
      <c r="P11" s="97">
        <f>F11+K11</f>
        <v>0</v>
      </c>
      <c r="Q11" s="49"/>
      <c r="R11" s="49"/>
      <c r="S11" s="585"/>
    </row>
    <row r="12" spans="1:19" ht="10.5" customHeight="1">
      <c r="A12" s="173" t="s">
        <v>266</v>
      </c>
      <c r="B12" s="289"/>
      <c r="C12" s="586" t="s">
        <v>180</v>
      </c>
      <c r="D12" s="587"/>
      <c r="E12" s="289" t="s">
        <v>180</v>
      </c>
      <c r="F12" s="444"/>
      <c r="G12" s="588"/>
      <c r="H12" s="589" t="s">
        <v>180</v>
      </c>
      <c r="I12" s="590"/>
      <c r="J12" s="591" t="s">
        <v>180</v>
      </c>
      <c r="K12" s="444"/>
      <c r="L12" s="592"/>
      <c r="M12" s="455" t="s">
        <v>265</v>
      </c>
      <c r="N12" s="129"/>
      <c r="O12" s="34" t="s">
        <v>119</v>
      </c>
      <c r="P12" s="159"/>
      <c r="Q12" s="159"/>
      <c r="R12" s="159"/>
      <c r="S12" s="579"/>
    </row>
    <row r="13" spans="1:19" ht="15" customHeight="1">
      <c r="A13" s="173" t="s">
        <v>267</v>
      </c>
      <c r="B13" s="289" t="s">
        <v>178</v>
      </c>
      <c r="C13" s="586" t="s">
        <v>180</v>
      </c>
      <c r="D13" s="574" t="s">
        <v>180</v>
      </c>
      <c r="E13" s="289" t="s">
        <v>180</v>
      </c>
      <c r="F13" s="27">
        <f>F10+F11</f>
        <v>0</v>
      </c>
      <c r="G13" s="577"/>
      <c r="H13" s="589" t="s">
        <v>180</v>
      </c>
      <c r="I13" s="591" t="s">
        <v>180</v>
      </c>
      <c r="J13" s="591" t="s">
        <v>180</v>
      </c>
      <c r="K13" s="27">
        <f>K10+K11</f>
        <v>0</v>
      </c>
      <c r="L13" s="578"/>
      <c r="M13" s="455" t="s">
        <v>265</v>
      </c>
      <c r="N13" s="129"/>
      <c r="O13" s="27">
        <f>F13+K13</f>
        <v>0</v>
      </c>
      <c r="P13" s="578"/>
      <c r="Q13" s="578"/>
      <c r="R13" s="578"/>
      <c r="S13" s="593"/>
    </row>
    <row r="14" spans="1:19" ht="15" customHeight="1">
      <c r="A14" s="173" t="s">
        <v>268</v>
      </c>
      <c r="B14" s="289" t="s">
        <v>178</v>
      </c>
      <c r="C14" s="586" t="s">
        <v>180</v>
      </c>
      <c r="D14" s="574" t="s">
        <v>180</v>
      </c>
      <c r="E14" s="289" t="s">
        <v>180</v>
      </c>
      <c r="F14" s="35">
        <f>'F03'!$N$68</f>
        <v>0</v>
      </c>
      <c r="G14" s="594"/>
      <c r="H14" s="589" t="s">
        <v>180</v>
      </c>
      <c r="I14" s="591" t="s">
        <v>180</v>
      </c>
      <c r="J14" s="591" t="s">
        <v>180</v>
      </c>
      <c r="K14" s="35">
        <f>'F03'!$N$68</f>
        <v>0</v>
      </c>
      <c r="L14" s="578"/>
      <c r="M14" s="455" t="s">
        <v>265</v>
      </c>
      <c r="N14" s="129"/>
      <c r="O14" s="35">
        <f>'F03'!$N$68</f>
        <v>0</v>
      </c>
      <c r="P14" s="595"/>
      <c r="Q14" s="595"/>
      <c r="R14" s="595"/>
      <c r="S14" s="596"/>
    </row>
    <row r="15" spans="1:19" ht="15" customHeight="1">
      <c r="A15" s="173" t="s">
        <v>269</v>
      </c>
      <c r="B15" s="289" t="s">
        <v>178</v>
      </c>
      <c r="C15" s="586" t="s">
        <v>180</v>
      </c>
      <c r="D15" s="574" t="s">
        <v>180</v>
      </c>
      <c r="E15" s="289" t="s">
        <v>180</v>
      </c>
      <c r="F15" s="27">
        <f>ROUND(IF(ISERROR(O15-K15),0,O15-K15),0)</f>
        <v>0</v>
      </c>
      <c r="G15" s="577"/>
      <c r="H15" s="589" t="s">
        <v>180</v>
      </c>
      <c r="I15" s="591" t="s">
        <v>180</v>
      </c>
      <c r="J15" s="591" t="s">
        <v>180</v>
      </c>
      <c r="K15" s="27">
        <f>ROUND(IF(ISERROR(K13*K14),0,K13*K14),0)</f>
        <v>0</v>
      </c>
      <c r="L15" s="578"/>
      <c r="M15" s="455" t="s">
        <v>265</v>
      </c>
      <c r="N15" s="129"/>
      <c r="O15" s="27">
        <f>ROUND(O13*O14,0)</f>
        <v>0</v>
      </c>
      <c r="P15" s="578"/>
      <c r="Q15" s="578"/>
      <c r="R15" s="578"/>
      <c r="S15" s="593"/>
    </row>
    <row r="16" spans="1:19" ht="15" customHeight="1">
      <c r="A16" s="173" t="s">
        <v>270</v>
      </c>
      <c r="B16" s="289">
        <v>25</v>
      </c>
      <c r="C16" s="36"/>
      <c r="D16" s="81"/>
      <c r="E16" s="24">
        <f aca="true" t="shared" si="0" ref="E16:E24">C16*D16</f>
        <v>0</v>
      </c>
      <c r="F16" s="27">
        <f aca="true" t="shared" si="1" ref="F16:F24">IF(C16&gt;=660,B16*D16,0)</f>
        <v>0</v>
      </c>
      <c r="G16" s="37"/>
      <c r="H16" s="38"/>
      <c r="I16" s="81"/>
      <c r="J16" s="24">
        <f aca="true" t="shared" si="2" ref="J16:J24">H16*I16</f>
        <v>0</v>
      </c>
      <c r="K16" s="27">
        <f aca="true" t="shared" si="3" ref="K16:K24">IF(H16&gt;=660,B16*I16,0)</f>
        <v>0</v>
      </c>
      <c r="L16" s="39"/>
      <c r="M16" s="26">
        <f aca="true" t="shared" si="4" ref="M16:M25">E16+J16</f>
        <v>0</v>
      </c>
      <c r="N16" s="39"/>
      <c r="O16" s="27">
        <f aca="true" t="shared" si="5" ref="O16:O24">F16+K16</f>
        <v>0</v>
      </c>
      <c r="P16" s="39"/>
      <c r="Q16" s="39"/>
      <c r="R16" s="39"/>
      <c r="S16" s="593"/>
    </row>
    <row r="17" spans="1:19" ht="15" customHeight="1">
      <c r="A17" s="173" t="s">
        <v>605</v>
      </c>
      <c r="B17" s="289">
        <v>25</v>
      </c>
      <c r="C17" s="36"/>
      <c r="D17" s="81"/>
      <c r="E17" s="24">
        <f t="shared" si="0"/>
        <v>0</v>
      </c>
      <c r="F17" s="27">
        <f t="shared" si="1"/>
        <v>0</v>
      </c>
      <c r="G17" s="37"/>
      <c r="H17" s="38"/>
      <c r="I17" s="81"/>
      <c r="J17" s="24">
        <f t="shared" si="2"/>
        <v>0</v>
      </c>
      <c r="K17" s="27">
        <f t="shared" si="3"/>
        <v>0</v>
      </c>
      <c r="L17" s="39"/>
      <c r="M17" s="26">
        <f t="shared" si="4"/>
        <v>0</v>
      </c>
      <c r="N17" s="39"/>
      <c r="O17" s="27">
        <f t="shared" si="5"/>
        <v>0</v>
      </c>
      <c r="P17" s="39"/>
      <c r="Q17" s="39"/>
      <c r="R17" s="39"/>
      <c r="S17" s="593"/>
    </row>
    <row r="18" spans="1:19" ht="15" customHeight="1">
      <c r="A18" s="173" t="s">
        <v>271</v>
      </c>
      <c r="B18" s="289">
        <v>25</v>
      </c>
      <c r="C18" s="36"/>
      <c r="D18" s="81"/>
      <c r="E18" s="24">
        <f t="shared" si="0"/>
        <v>0</v>
      </c>
      <c r="F18" s="27">
        <f t="shared" si="1"/>
        <v>0</v>
      </c>
      <c r="G18" s="37"/>
      <c r="H18" s="38"/>
      <c r="I18" s="81"/>
      <c r="J18" s="24">
        <f t="shared" si="2"/>
        <v>0</v>
      </c>
      <c r="K18" s="27">
        <f t="shared" si="3"/>
        <v>0</v>
      </c>
      <c r="L18" s="39"/>
      <c r="M18" s="26">
        <f t="shared" si="4"/>
        <v>0</v>
      </c>
      <c r="N18" s="39"/>
      <c r="O18" s="27">
        <f t="shared" si="5"/>
        <v>0</v>
      </c>
      <c r="P18" s="39"/>
      <c r="Q18" s="39"/>
      <c r="R18" s="39"/>
      <c r="S18" s="593"/>
    </row>
    <row r="19" spans="1:19" ht="15" customHeight="1">
      <c r="A19" s="173" t="s">
        <v>271</v>
      </c>
      <c r="B19" s="289">
        <v>25</v>
      </c>
      <c r="C19" s="36"/>
      <c r="D19" s="81"/>
      <c r="E19" s="24">
        <f>C19*D19</f>
        <v>0</v>
      </c>
      <c r="F19" s="27">
        <f>IF(C19&gt;=660,B19*D19,0)</f>
        <v>0</v>
      </c>
      <c r="G19" s="37"/>
      <c r="H19" s="38"/>
      <c r="I19" s="81"/>
      <c r="J19" s="24">
        <f>H19*I19</f>
        <v>0</v>
      </c>
      <c r="K19" s="27">
        <f>IF(H19&gt;=660,B19*I19,0)</f>
        <v>0</v>
      </c>
      <c r="L19" s="39"/>
      <c r="M19" s="26">
        <f>E19+J19</f>
        <v>0</v>
      </c>
      <c r="N19" s="40"/>
      <c r="O19" s="27">
        <f>F19+K19</f>
        <v>0</v>
      </c>
      <c r="P19" s="39"/>
      <c r="Q19" s="39"/>
      <c r="R19" s="39"/>
      <c r="S19" s="593"/>
    </row>
    <row r="20" spans="1:19" ht="15" customHeight="1">
      <c r="A20" s="173" t="s">
        <v>271</v>
      </c>
      <c r="B20" s="289">
        <v>25</v>
      </c>
      <c r="C20" s="36"/>
      <c r="D20" s="81"/>
      <c r="E20" s="24">
        <f t="shared" si="0"/>
        <v>0</v>
      </c>
      <c r="F20" s="27">
        <f t="shared" si="1"/>
        <v>0</v>
      </c>
      <c r="G20" s="37"/>
      <c r="H20" s="38"/>
      <c r="I20" s="81"/>
      <c r="J20" s="24">
        <f t="shared" si="2"/>
        <v>0</v>
      </c>
      <c r="K20" s="27">
        <f t="shared" si="3"/>
        <v>0</v>
      </c>
      <c r="L20" s="39"/>
      <c r="M20" s="26">
        <f t="shared" si="4"/>
        <v>0</v>
      </c>
      <c r="N20" s="40"/>
      <c r="O20" s="27">
        <f t="shared" si="5"/>
        <v>0</v>
      </c>
      <c r="P20" s="39"/>
      <c r="Q20" s="39"/>
      <c r="R20" s="39"/>
      <c r="S20" s="593"/>
    </row>
    <row r="21" spans="1:19" ht="15" customHeight="1">
      <c r="A21" s="173" t="s">
        <v>271</v>
      </c>
      <c r="B21" s="289">
        <v>25</v>
      </c>
      <c r="C21" s="36"/>
      <c r="D21" s="81"/>
      <c r="E21" s="24">
        <f t="shared" si="0"/>
        <v>0</v>
      </c>
      <c r="F21" s="27">
        <f t="shared" si="1"/>
        <v>0</v>
      </c>
      <c r="G21" s="37"/>
      <c r="H21" s="38"/>
      <c r="I21" s="81"/>
      <c r="J21" s="24">
        <f t="shared" si="2"/>
        <v>0</v>
      </c>
      <c r="K21" s="27">
        <f t="shared" si="3"/>
        <v>0</v>
      </c>
      <c r="L21" s="39"/>
      <c r="M21" s="26">
        <f t="shared" si="4"/>
        <v>0</v>
      </c>
      <c r="N21" s="40"/>
      <c r="O21" s="27">
        <f t="shared" si="5"/>
        <v>0</v>
      </c>
      <c r="P21" s="39"/>
      <c r="Q21" s="39"/>
      <c r="R21" s="39"/>
      <c r="S21" s="593"/>
    </row>
    <row r="22" spans="1:19" ht="15" customHeight="1">
      <c r="A22" s="173" t="s">
        <v>271</v>
      </c>
      <c r="B22" s="289">
        <v>25</v>
      </c>
      <c r="C22" s="36"/>
      <c r="D22" s="81"/>
      <c r="E22" s="24">
        <f t="shared" si="0"/>
        <v>0</v>
      </c>
      <c r="F22" s="27">
        <f t="shared" si="1"/>
        <v>0</v>
      </c>
      <c r="G22" s="37"/>
      <c r="H22" s="38"/>
      <c r="I22" s="81"/>
      <c r="J22" s="24">
        <f t="shared" si="2"/>
        <v>0</v>
      </c>
      <c r="K22" s="27">
        <f t="shared" si="3"/>
        <v>0</v>
      </c>
      <c r="L22" s="39"/>
      <c r="M22" s="26">
        <f t="shared" si="4"/>
        <v>0</v>
      </c>
      <c r="N22" s="40"/>
      <c r="O22" s="27">
        <f t="shared" si="5"/>
        <v>0</v>
      </c>
      <c r="P22" s="39"/>
      <c r="Q22" s="39"/>
      <c r="R22" s="39"/>
      <c r="S22" s="593"/>
    </row>
    <row r="23" spans="1:19" ht="15" customHeight="1">
      <c r="A23" s="173" t="s">
        <v>271</v>
      </c>
      <c r="B23" s="289">
        <v>25</v>
      </c>
      <c r="C23" s="36"/>
      <c r="D23" s="81"/>
      <c r="E23" s="24">
        <f t="shared" si="0"/>
        <v>0</v>
      </c>
      <c r="F23" s="27">
        <f t="shared" si="1"/>
        <v>0</v>
      </c>
      <c r="G23" s="37"/>
      <c r="H23" s="38"/>
      <c r="I23" s="81"/>
      <c r="J23" s="24">
        <f t="shared" si="2"/>
        <v>0</v>
      </c>
      <c r="K23" s="27">
        <f t="shared" si="3"/>
        <v>0</v>
      </c>
      <c r="L23" s="39"/>
      <c r="M23" s="26">
        <f t="shared" si="4"/>
        <v>0</v>
      </c>
      <c r="N23" s="40"/>
      <c r="O23" s="27">
        <f t="shared" si="5"/>
        <v>0</v>
      </c>
      <c r="P23" s="39"/>
      <c r="Q23" s="39"/>
      <c r="R23" s="39"/>
      <c r="S23" s="593"/>
    </row>
    <row r="24" spans="1:19" ht="15" customHeight="1">
      <c r="A24" s="173" t="s">
        <v>271</v>
      </c>
      <c r="B24" s="289">
        <v>25</v>
      </c>
      <c r="C24" s="36"/>
      <c r="D24" s="81"/>
      <c r="E24" s="24">
        <f t="shared" si="0"/>
        <v>0</v>
      </c>
      <c r="F24" s="27">
        <f t="shared" si="1"/>
        <v>0</v>
      </c>
      <c r="G24" s="37"/>
      <c r="H24" s="38"/>
      <c r="I24" s="81"/>
      <c r="J24" s="24">
        <f t="shared" si="2"/>
        <v>0</v>
      </c>
      <c r="K24" s="27">
        <f t="shared" si="3"/>
        <v>0</v>
      </c>
      <c r="L24" s="39"/>
      <c r="M24" s="26">
        <f t="shared" si="4"/>
        <v>0</v>
      </c>
      <c r="N24" s="40"/>
      <c r="O24" s="27">
        <f t="shared" si="5"/>
        <v>0</v>
      </c>
      <c r="P24" s="39"/>
      <c r="Q24" s="39"/>
      <c r="R24" s="39"/>
      <c r="S24" s="593"/>
    </row>
    <row r="25" spans="1:19" ht="12.75" customHeight="1">
      <c r="A25" s="356" t="s">
        <v>272</v>
      </c>
      <c r="B25" s="597" t="s">
        <v>273</v>
      </c>
      <c r="C25" s="41"/>
      <c r="D25" s="82"/>
      <c r="E25" s="42">
        <f>IF(D25&gt;=1,C25*D25,IF(D25=0,0,C25-J25))</f>
        <v>0</v>
      </c>
      <c r="F25" s="31">
        <f>IF(C25&lt;=400,0,IF(AND(C25&gt;H25,D25&gt;=1),MIN(ROUND($O$15/25,0),25),IF(AND(AND(C25=H25,D25&lt;1),D25&gt;I25),MIN(ROUND($O$15/25,0),25),0)))</f>
        <v>0</v>
      </c>
      <c r="G25" s="43"/>
      <c r="H25" s="44"/>
      <c r="I25" s="82"/>
      <c r="J25" s="42">
        <f>ROUND(H25*I25,0)</f>
        <v>0</v>
      </c>
      <c r="K25" s="31">
        <f>IF(H25&lt;=400,0,IF(AND(H25&gt;=C25,I25&gt;=1),MIN(ROUND($O$15/25,0),25),IF(AND(AND(C25=H25,D25&lt;1),I25&gt;=D25),MIN(ROUND($O$15/25,0),25),0)))</f>
        <v>0</v>
      </c>
      <c r="L25" s="45"/>
      <c r="M25" s="46">
        <f t="shared" si="4"/>
        <v>0</v>
      </c>
      <c r="N25" s="47"/>
      <c r="O25" s="48">
        <f>+F25+K25</f>
        <v>0</v>
      </c>
      <c r="P25" s="49"/>
      <c r="Q25" s="49"/>
      <c r="R25" s="49"/>
      <c r="S25" s="598"/>
    </row>
    <row r="26" spans="1:19" ht="10.5" customHeight="1">
      <c r="A26" s="358" t="s">
        <v>274</v>
      </c>
      <c r="B26" s="599">
        <v>0</v>
      </c>
      <c r="C26" s="600"/>
      <c r="D26" s="601"/>
      <c r="E26" s="602"/>
      <c r="F26" s="603"/>
      <c r="G26" s="604"/>
      <c r="H26" s="605"/>
      <c r="I26" s="601"/>
      <c r="J26" s="602"/>
      <c r="K26" s="603"/>
      <c r="L26" s="159"/>
      <c r="M26" s="606"/>
      <c r="N26" s="159"/>
      <c r="O26" s="607" t="s">
        <v>275</v>
      </c>
      <c r="P26" s="159"/>
      <c r="Q26" s="159"/>
      <c r="R26" s="159"/>
      <c r="S26" s="579"/>
    </row>
    <row r="27" spans="1:19" ht="12.75" customHeight="1">
      <c r="A27" s="356" t="s">
        <v>272</v>
      </c>
      <c r="B27" s="180" t="s">
        <v>178</v>
      </c>
      <c r="C27" s="41"/>
      <c r="D27" s="82"/>
      <c r="E27" s="42">
        <f>C27*D27</f>
        <v>0</v>
      </c>
      <c r="F27" s="349" t="s">
        <v>179</v>
      </c>
      <c r="G27" s="262"/>
      <c r="H27" s="44"/>
      <c r="I27" s="82"/>
      <c r="J27" s="42">
        <f>H27*I27</f>
        <v>0</v>
      </c>
      <c r="K27" s="349" t="s">
        <v>179</v>
      </c>
      <c r="L27" s="141"/>
      <c r="M27" s="46">
        <f>E27+J27</f>
        <v>0</v>
      </c>
      <c r="N27" s="608"/>
      <c r="O27" s="349" t="s">
        <v>186</v>
      </c>
      <c r="P27" s="141"/>
      <c r="Q27" s="141"/>
      <c r="R27" s="141"/>
      <c r="S27" s="172"/>
    </row>
    <row r="28" spans="1:19" ht="10.5" customHeight="1">
      <c r="A28" s="358" t="s">
        <v>274</v>
      </c>
      <c r="B28" s="289" t="s">
        <v>178</v>
      </c>
      <c r="C28" s="600"/>
      <c r="D28" s="601"/>
      <c r="E28" s="602"/>
      <c r="F28" s="83" t="s">
        <v>179</v>
      </c>
      <c r="G28" s="609"/>
      <c r="H28" s="605"/>
      <c r="I28" s="601"/>
      <c r="J28" s="602"/>
      <c r="K28" s="83" t="s">
        <v>179</v>
      </c>
      <c r="L28" s="129"/>
      <c r="M28" s="610"/>
      <c r="N28" s="611"/>
      <c r="O28" s="83" t="s">
        <v>186</v>
      </c>
      <c r="P28" s="129"/>
      <c r="Q28" s="129"/>
      <c r="R28" s="129"/>
      <c r="S28" s="259"/>
    </row>
    <row r="29" spans="1:19" ht="15" customHeight="1">
      <c r="A29" s="173" t="s">
        <v>276</v>
      </c>
      <c r="B29" s="289" t="s">
        <v>178</v>
      </c>
      <c r="C29" s="36"/>
      <c r="D29" s="81"/>
      <c r="E29" s="88">
        <f>C29*D29</f>
        <v>0</v>
      </c>
      <c r="F29" s="83" t="s">
        <v>179</v>
      </c>
      <c r="G29" s="609"/>
      <c r="H29" s="38"/>
      <c r="I29" s="81"/>
      <c r="J29" s="88">
        <f>H29*I29</f>
        <v>0</v>
      </c>
      <c r="K29" s="83" t="s">
        <v>179</v>
      </c>
      <c r="L29" s="129"/>
      <c r="M29" s="26">
        <f>E29+J29</f>
        <v>0</v>
      </c>
      <c r="N29" s="578"/>
      <c r="O29" s="83" t="s">
        <v>186</v>
      </c>
      <c r="P29" s="129"/>
      <c r="Q29" s="129"/>
      <c r="R29" s="129"/>
      <c r="S29" s="259"/>
    </row>
    <row r="30" spans="1:19" ht="15" customHeight="1">
      <c r="A30" s="173" t="s">
        <v>276</v>
      </c>
      <c r="B30" s="289" t="s">
        <v>178</v>
      </c>
      <c r="C30" s="36"/>
      <c r="D30" s="81"/>
      <c r="E30" s="24">
        <f>C30*D30</f>
        <v>0</v>
      </c>
      <c r="F30" s="83" t="s">
        <v>179</v>
      </c>
      <c r="G30" s="609"/>
      <c r="H30" s="38"/>
      <c r="I30" s="81"/>
      <c r="J30" s="24">
        <f>H30*I30</f>
        <v>0</v>
      </c>
      <c r="K30" s="83" t="s">
        <v>179</v>
      </c>
      <c r="L30" s="129"/>
      <c r="M30" s="26">
        <f>E30+J30</f>
        <v>0</v>
      </c>
      <c r="N30" s="578"/>
      <c r="O30" s="83" t="s">
        <v>186</v>
      </c>
      <c r="P30" s="129"/>
      <c r="Q30" s="129"/>
      <c r="R30" s="129"/>
      <c r="S30" s="259"/>
    </row>
    <row r="31" spans="1:19" ht="15" customHeight="1" thickBot="1">
      <c r="A31" s="255" t="s">
        <v>277</v>
      </c>
      <c r="B31" s="285" t="s">
        <v>178</v>
      </c>
      <c r="C31" s="341" t="s">
        <v>180</v>
      </c>
      <c r="D31" s="255" t="s">
        <v>180</v>
      </c>
      <c r="E31" s="22">
        <f>SUM(E10:E30)</f>
        <v>0</v>
      </c>
      <c r="F31" s="29">
        <f>SUM(F15:F30)</f>
        <v>0</v>
      </c>
      <c r="G31" s="612"/>
      <c r="H31" s="256" t="s">
        <v>180</v>
      </c>
      <c r="I31" s="255" t="s">
        <v>180</v>
      </c>
      <c r="J31" s="22">
        <f>SUM(J10:J30)</f>
        <v>0</v>
      </c>
      <c r="K31" s="29">
        <f>SUM(K15:K30)</f>
        <v>0</v>
      </c>
      <c r="L31" s="613"/>
      <c r="M31" s="23">
        <f>SUM(M10:M30)</f>
        <v>0</v>
      </c>
      <c r="N31" s="614"/>
      <c r="O31" s="50">
        <f>SUM(O15:O30)</f>
        <v>0</v>
      </c>
      <c r="P31" s="615"/>
      <c r="Q31" s="615"/>
      <c r="R31" s="615"/>
      <c r="S31" s="616"/>
    </row>
    <row r="32" spans="1:19" ht="13.5" customHeight="1" thickTop="1">
      <c r="A32" s="572" t="s">
        <v>278</v>
      </c>
      <c r="B32" s="289" t="s">
        <v>178</v>
      </c>
      <c r="C32" s="457" t="s">
        <v>180</v>
      </c>
      <c r="D32" s="617" t="s">
        <v>180</v>
      </c>
      <c r="E32" s="307" t="s">
        <v>180</v>
      </c>
      <c r="F32" s="382" t="s">
        <v>179</v>
      </c>
      <c r="G32" s="575"/>
      <c r="H32" s="174" t="s">
        <v>180</v>
      </c>
      <c r="I32" s="174" t="s">
        <v>180</v>
      </c>
      <c r="J32" s="307" t="s">
        <v>180</v>
      </c>
      <c r="K32" s="382" t="s">
        <v>179</v>
      </c>
      <c r="L32" s="383"/>
      <c r="M32" s="455" t="s">
        <v>186</v>
      </c>
      <c r="N32" s="259"/>
      <c r="O32" s="129" t="s">
        <v>186</v>
      </c>
      <c r="P32" s="129"/>
      <c r="Q32" s="382"/>
      <c r="R32" s="129"/>
      <c r="S32" s="259"/>
    </row>
    <row r="33" spans="1:19" ht="15" customHeight="1">
      <c r="A33" s="173" t="s">
        <v>279</v>
      </c>
      <c r="B33" s="289" t="s">
        <v>178</v>
      </c>
      <c r="C33" s="457" t="s">
        <v>180</v>
      </c>
      <c r="D33" s="307" t="s">
        <v>180</v>
      </c>
      <c r="E33" s="51">
        <f>'F08'!$I$65</f>
        <v>0</v>
      </c>
      <c r="F33" s="39">
        <f>'F08'!$J$66</f>
        <v>0</v>
      </c>
      <c r="G33" s="37"/>
      <c r="H33" s="174" t="s">
        <v>180</v>
      </c>
      <c r="I33" s="174" t="s">
        <v>180</v>
      </c>
      <c r="J33" s="51">
        <f>'F08'!$M$65</f>
        <v>0</v>
      </c>
      <c r="K33" s="27">
        <f>'F08'!$N$66</f>
        <v>0</v>
      </c>
      <c r="L33" s="40"/>
      <c r="M33" s="26">
        <f>'F08'!$O$65</f>
        <v>0</v>
      </c>
      <c r="N33" s="40"/>
      <c r="O33" s="39">
        <f>'F08'!$Q$66</f>
        <v>0</v>
      </c>
      <c r="P33" s="39"/>
      <c r="Q33" s="39"/>
      <c r="R33" s="39"/>
      <c r="S33" s="40"/>
    </row>
    <row r="34" spans="1:19" ht="15" customHeight="1">
      <c r="A34" s="173" t="s">
        <v>268</v>
      </c>
      <c r="B34" s="302" t="s">
        <v>178</v>
      </c>
      <c r="C34" s="130" t="s">
        <v>180</v>
      </c>
      <c r="D34" s="289" t="s">
        <v>180</v>
      </c>
      <c r="E34" s="289" t="s">
        <v>180</v>
      </c>
      <c r="F34" s="35">
        <f>'F03'!$N$68</f>
        <v>0</v>
      </c>
      <c r="G34" s="37"/>
      <c r="H34" s="52" t="s">
        <v>180</v>
      </c>
      <c r="I34" s="358" t="s">
        <v>180</v>
      </c>
      <c r="J34" s="358" t="s">
        <v>180</v>
      </c>
      <c r="K34" s="35">
        <f>'F03'!$N$68</f>
        <v>0</v>
      </c>
      <c r="L34" s="40"/>
      <c r="M34" s="455" t="s">
        <v>186</v>
      </c>
      <c r="N34" s="259"/>
      <c r="O34" s="35">
        <f>'F03'!$N$68</f>
        <v>0</v>
      </c>
      <c r="P34" s="55"/>
      <c r="Q34" s="55"/>
      <c r="R34" s="55"/>
      <c r="S34" s="436"/>
    </row>
    <row r="35" spans="1:19" ht="15" customHeight="1">
      <c r="A35" s="173" t="s">
        <v>280</v>
      </c>
      <c r="B35" s="302" t="s">
        <v>178</v>
      </c>
      <c r="C35" s="307" t="s">
        <v>180</v>
      </c>
      <c r="D35" s="307" t="s">
        <v>180</v>
      </c>
      <c r="E35" s="307" t="s">
        <v>180</v>
      </c>
      <c r="F35" s="39">
        <f>IF(ISERROR(O35-K35),0,O35-K35)</f>
        <v>0</v>
      </c>
      <c r="G35" s="37"/>
      <c r="H35" s="128" t="s">
        <v>180</v>
      </c>
      <c r="I35" s="618" t="s">
        <v>180</v>
      </c>
      <c r="J35" s="619" t="s">
        <v>180</v>
      </c>
      <c r="K35" s="27">
        <f>ROUND(IF(ISERROR(K33*K34),0,K33*K34),0)</f>
        <v>0</v>
      </c>
      <c r="L35" s="39"/>
      <c r="M35" s="455" t="s">
        <v>186</v>
      </c>
      <c r="N35" s="259"/>
      <c r="O35" s="53">
        <f>ROUND(O33*O34,0)</f>
        <v>0</v>
      </c>
      <c r="P35" s="55"/>
      <c r="Q35" s="55"/>
      <c r="R35" s="55"/>
      <c r="S35" s="436"/>
    </row>
    <row r="36" spans="1:19" ht="15" customHeight="1">
      <c r="A36" s="173" t="s">
        <v>271</v>
      </c>
      <c r="B36" s="302">
        <v>25</v>
      </c>
      <c r="C36" s="54"/>
      <c r="D36" s="84"/>
      <c r="E36" s="85">
        <f aca="true" t="shared" si="6" ref="E36:E42">C36*D36</f>
        <v>0</v>
      </c>
      <c r="F36" s="27">
        <f aca="true" t="shared" si="7" ref="F36:F42">IF(C36&gt;=660,B36*D36,0)</f>
        <v>0</v>
      </c>
      <c r="G36" s="37"/>
      <c r="H36" s="54"/>
      <c r="I36" s="84"/>
      <c r="J36" s="85">
        <f aca="true" t="shared" si="8" ref="J36:J42">H36*I36</f>
        <v>0</v>
      </c>
      <c r="K36" s="27">
        <f aca="true" t="shared" si="9" ref="K36:K42">IF(H36&gt;=660,B36*I36,0)</f>
        <v>0</v>
      </c>
      <c r="L36" s="39"/>
      <c r="M36" s="26">
        <f aca="true" t="shared" si="10" ref="M36:M43">E36+J36</f>
        <v>0</v>
      </c>
      <c r="N36" s="40"/>
      <c r="O36" s="55">
        <f aca="true" t="shared" si="11" ref="O36:O42">F36+K36</f>
        <v>0</v>
      </c>
      <c r="P36" s="55"/>
      <c r="Q36" s="55"/>
      <c r="R36" s="55"/>
      <c r="S36" s="436"/>
    </row>
    <row r="37" spans="1:19" ht="15" customHeight="1">
      <c r="A37" s="173" t="s">
        <v>271</v>
      </c>
      <c r="B37" s="302">
        <v>25</v>
      </c>
      <c r="C37" s="54"/>
      <c r="D37" s="86"/>
      <c r="E37" s="85">
        <f t="shared" si="6"/>
        <v>0</v>
      </c>
      <c r="F37" s="27">
        <f t="shared" si="7"/>
        <v>0</v>
      </c>
      <c r="G37" s="37"/>
      <c r="H37" s="54"/>
      <c r="I37" s="86"/>
      <c r="J37" s="85">
        <f t="shared" si="8"/>
        <v>0</v>
      </c>
      <c r="K37" s="27">
        <f t="shared" si="9"/>
        <v>0</v>
      </c>
      <c r="L37" s="37"/>
      <c r="M37" s="26">
        <f t="shared" si="10"/>
        <v>0</v>
      </c>
      <c r="N37" s="40"/>
      <c r="O37" s="55">
        <f t="shared" si="11"/>
        <v>0</v>
      </c>
      <c r="P37" s="55"/>
      <c r="Q37" s="55"/>
      <c r="R37" s="55"/>
      <c r="S37" s="436"/>
    </row>
    <row r="38" spans="1:19" ht="15" customHeight="1">
      <c r="A38" s="173" t="s">
        <v>271</v>
      </c>
      <c r="B38" s="302">
        <v>25</v>
      </c>
      <c r="C38" s="54"/>
      <c r="D38" s="86"/>
      <c r="E38" s="85">
        <f t="shared" si="6"/>
        <v>0</v>
      </c>
      <c r="F38" s="27">
        <f t="shared" si="7"/>
        <v>0</v>
      </c>
      <c r="G38" s="37"/>
      <c r="H38" s="54"/>
      <c r="I38" s="86"/>
      <c r="J38" s="85">
        <f t="shared" si="8"/>
        <v>0</v>
      </c>
      <c r="K38" s="27">
        <f t="shared" si="9"/>
        <v>0</v>
      </c>
      <c r="L38" s="37"/>
      <c r="M38" s="26">
        <f t="shared" si="10"/>
        <v>0</v>
      </c>
      <c r="N38" s="40"/>
      <c r="O38" s="55">
        <f t="shared" si="11"/>
        <v>0</v>
      </c>
      <c r="P38" s="55"/>
      <c r="Q38" s="55"/>
      <c r="R38" s="55"/>
      <c r="S38" s="436"/>
    </row>
    <row r="39" spans="1:19" ht="15" customHeight="1">
      <c r="A39" s="173" t="s">
        <v>271</v>
      </c>
      <c r="B39" s="302">
        <v>25</v>
      </c>
      <c r="C39" s="54"/>
      <c r="D39" s="86"/>
      <c r="E39" s="85">
        <f>C39*D39</f>
        <v>0</v>
      </c>
      <c r="F39" s="27">
        <f>IF(C39&gt;=660,B39*D39,0)</f>
        <v>0</v>
      </c>
      <c r="G39" s="37"/>
      <c r="H39" s="54"/>
      <c r="I39" s="86"/>
      <c r="J39" s="85">
        <f>H39*I39</f>
        <v>0</v>
      </c>
      <c r="K39" s="27">
        <f>IF(H39&gt;=660,B39*I39,0)</f>
        <v>0</v>
      </c>
      <c r="L39" s="37"/>
      <c r="M39" s="26">
        <f>E39+J39</f>
        <v>0</v>
      </c>
      <c r="N39" s="40"/>
      <c r="O39" s="55">
        <f>F39+K39</f>
        <v>0</v>
      </c>
      <c r="P39" s="55"/>
      <c r="Q39" s="55"/>
      <c r="R39" s="55"/>
      <c r="S39" s="436"/>
    </row>
    <row r="40" spans="1:19" ht="15" customHeight="1">
      <c r="A40" s="173" t="s">
        <v>271</v>
      </c>
      <c r="B40" s="302">
        <v>25</v>
      </c>
      <c r="C40" s="54"/>
      <c r="D40" s="86"/>
      <c r="E40" s="85">
        <f t="shared" si="6"/>
        <v>0</v>
      </c>
      <c r="F40" s="27">
        <f t="shared" si="7"/>
        <v>0</v>
      </c>
      <c r="G40" s="37"/>
      <c r="H40" s="54"/>
      <c r="I40" s="86"/>
      <c r="J40" s="85">
        <f t="shared" si="8"/>
        <v>0</v>
      </c>
      <c r="K40" s="27">
        <f t="shared" si="9"/>
        <v>0</v>
      </c>
      <c r="L40" s="37"/>
      <c r="M40" s="26">
        <f t="shared" si="10"/>
        <v>0</v>
      </c>
      <c r="N40" s="40"/>
      <c r="O40" s="55">
        <f t="shared" si="11"/>
        <v>0</v>
      </c>
      <c r="P40" s="55"/>
      <c r="Q40" s="55"/>
      <c r="R40" s="55"/>
      <c r="S40" s="436"/>
    </row>
    <row r="41" spans="1:19" ht="15" customHeight="1">
      <c r="A41" s="173" t="s">
        <v>271</v>
      </c>
      <c r="B41" s="302">
        <v>25</v>
      </c>
      <c r="C41" s="56"/>
      <c r="D41" s="84"/>
      <c r="E41" s="85">
        <f t="shared" si="6"/>
        <v>0</v>
      </c>
      <c r="F41" s="27">
        <f t="shared" si="7"/>
        <v>0</v>
      </c>
      <c r="G41" s="37"/>
      <c r="H41" s="56"/>
      <c r="I41" s="84"/>
      <c r="J41" s="85">
        <f t="shared" si="8"/>
        <v>0</v>
      </c>
      <c r="K41" s="27">
        <f t="shared" si="9"/>
        <v>0</v>
      </c>
      <c r="L41" s="37"/>
      <c r="M41" s="26">
        <f t="shared" si="10"/>
        <v>0</v>
      </c>
      <c r="N41" s="40"/>
      <c r="O41" s="55">
        <f t="shared" si="11"/>
        <v>0</v>
      </c>
      <c r="P41" s="55"/>
      <c r="Q41" s="55"/>
      <c r="R41" s="55"/>
      <c r="S41" s="436"/>
    </row>
    <row r="42" spans="1:19" ht="15" customHeight="1">
      <c r="A42" s="173" t="s">
        <v>271</v>
      </c>
      <c r="B42" s="302">
        <v>25</v>
      </c>
      <c r="C42" s="56"/>
      <c r="D42" s="84"/>
      <c r="E42" s="85">
        <f t="shared" si="6"/>
        <v>0</v>
      </c>
      <c r="F42" s="27">
        <f t="shared" si="7"/>
        <v>0</v>
      </c>
      <c r="G42" s="37"/>
      <c r="H42" s="56"/>
      <c r="I42" s="84"/>
      <c r="J42" s="85">
        <f t="shared" si="8"/>
        <v>0</v>
      </c>
      <c r="K42" s="27">
        <f t="shared" si="9"/>
        <v>0</v>
      </c>
      <c r="L42" s="37"/>
      <c r="M42" s="26">
        <f t="shared" si="10"/>
        <v>0</v>
      </c>
      <c r="N42" s="40"/>
      <c r="O42" s="55">
        <f t="shared" si="11"/>
        <v>0</v>
      </c>
      <c r="P42" s="55"/>
      <c r="Q42" s="55"/>
      <c r="R42" s="55"/>
      <c r="S42" s="436"/>
    </row>
    <row r="43" spans="1:19" ht="12.75" customHeight="1">
      <c r="A43" s="171" t="s">
        <v>272</v>
      </c>
      <c r="B43" s="620" t="s">
        <v>273</v>
      </c>
      <c r="C43" s="41"/>
      <c r="D43" s="82"/>
      <c r="E43" s="87">
        <f>IF(D43&gt;=1,C43*D43,IF(D43=0,0,C43-J43))</f>
        <v>0</v>
      </c>
      <c r="F43" s="31">
        <f>IF(C43&lt;=400,0,IF(AND(C43&gt;H43,D43&gt;=1),MIN(ROUND($O$35/25,0),25),IF(AND(AND(C43=H43,D43&lt;1),D43&gt;I43),MIN(ROUND($O$35/25,0),25),0)))</f>
        <v>0</v>
      </c>
      <c r="G43" s="43"/>
      <c r="H43" s="44"/>
      <c r="I43" s="82"/>
      <c r="J43" s="87">
        <f>ROUND(H43*I43,0)</f>
        <v>0</v>
      </c>
      <c r="K43" s="31">
        <f>IF(H43&lt;=400,0,IF(AND(H43&gt;=C43,I43&gt;=1),MIN(ROUND($O$35/25,0),25),IF(AND(AND(C43=H43,D43&lt;1),I43&gt;=D43),MIN(ROUND($O$35/25,0),25),0)))</f>
        <v>0</v>
      </c>
      <c r="L43" s="45"/>
      <c r="M43" s="46">
        <f t="shared" si="10"/>
        <v>0</v>
      </c>
      <c r="N43" s="47"/>
      <c r="O43" s="48">
        <f>+F43+K43</f>
        <v>0</v>
      </c>
      <c r="P43" s="49"/>
      <c r="Q43" s="49"/>
      <c r="R43" s="49"/>
      <c r="S43" s="316"/>
    </row>
    <row r="44" spans="1:19" ht="9.75" customHeight="1">
      <c r="A44" s="173" t="s">
        <v>274</v>
      </c>
      <c r="B44" s="621">
        <v>0</v>
      </c>
      <c r="C44" s="350"/>
      <c r="D44" s="622"/>
      <c r="E44" s="85">
        <f>C44*D44</f>
        <v>0</v>
      </c>
      <c r="F44" s="27"/>
      <c r="G44" s="37"/>
      <c r="H44" s="351"/>
      <c r="I44" s="622"/>
      <c r="J44" s="85">
        <f>H44*I44</f>
        <v>0</v>
      </c>
      <c r="K44" s="444"/>
      <c r="L44" s="323"/>
      <c r="M44" s="389" t="s">
        <v>119</v>
      </c>
      <c r="N44" s="55"/>
      <c r="O44" s="623" t="s">
        <v>275</v>
      </c>
      <c r="P44" s="129"/>
      <c r="Q44" s="129"/>
      <c r="R44" s="129"/>
      <c r="S44" s="259"/>
    </row>
    <row r="45" spans="1:19" ht="13.5" customHeight="1">
      <c r="A45" s="356" t="s">
        <v>272</v>
      </c>
      <c r="B45" s="180" t="s">
        <v>178</v>
      </c>
      <c r="C45" s="41"/>
      <c r="D45" s="82"/>
      <c r="E45" s="87">
        <f>C45*D45</f>
        <v>0</v>
      </c>
      <c r="F45" s="349" t="s">
        <v>179</v>
      </c>
      <c r="G45" s="262"/>
      <c r="H45" s="44"/>
      <c r="I45" s="82"/>
      <c r="J45" s="87">
        <f>H45*I45</f>
        <v>0</v>
      </c>
      <c r="K45" s="349" t="s">
        <v>179</v>
      </c>
      <c r="L45" s="141"/>
      <c r="M45" s="46">
        <f>E45+J45</f>
        <v>0</v>
      </c>
      <c r="N45" s="45"/>
      <c r="O45" s="349" t="s">
        <v>186</v>
      </c>
      <c r="P45" s="141"/>
      <c r="Q45" s="141"/>
      <c r="R45" s="141"/>
      <c r="S45" s="172"/>
    </row>
    <row r="46" spans="1:19" ht="10.5" customHeight="1">
      <c r="A46" s="358" t="s">
        <v>274</v>
      </c>
      <c r="B46" s="289" t="s">
        <v>178</v>
      </c>
      <c r="C46" s="350"/>
      <c r="D46" s="320"/>
      <c r="E46" s="88"/>
      <c r="F46" s="83" t="s">
        <v>179</v>
      </c>
      <c r="G46" s="609"/>
      <c r="H46" s="351"/>
      <c r="I46" s="320"/>
      <c r="J46" s="88"/>
      <c r="K46" s="83" t="s">
        <v>179</v>
      </c>
      <c r="L46" s="129"/>
      <c r="M46" s="624"/>
      <c r="N46" s="625"/>
      <c r="O46" s="83" t="s">
        <v>186</v>
      </c>
      <c r="P46" s="129"/>
      <c r="Q46" s="129"/>
      <c r="R46" s="129"/>
      <c r="S46" s="259"/>
    </row>
    <row r="47" spans="1:19" ht="15" customHeight="1">
      <c r="A47" s="173" t="s">
        <v>276</v>
      </c>
      <c r="B47" s="289" t="s">
        <v>178</v>
      </c>
      <c r="C47" s="36"/>
      <c r="D47" s="81"/>
      <c r="E47" s="88">
        <f>C47*D47</f>
        <v>0</v>
      </c>
      <c r="F47" s="83" t="s">
        <v>179</v>
      </c>
      <c r="G47" s="609"/>
      <c r="H47" s="38"/>
      <c r="I47" s="81"/>
      <c r="J47" s="88">
        <f>H47*I47</f>
        <v>0</v>
      </c>
      <c r="K47" s="83" t="s">
        <v>179</v>
      </c>
      <c r="L47" s="129"/>
      <c r="M47" s="26">
        <f>E47+J47</f>
        <v>0</v>
      </c>
      <c r="N47" s="39"/>
      <c r="O47" s="83" t="s">
        <v>186</v>
      </c>
      <c r="P47" s="129"/>
      <c r="Q47" s="129"/>
      <c r="R47" s="129"/>
      <c r="S47" s="259"/>
    </row>
    <row r="48" spans="1:19" ht="15" customHeight="1">
      <c r="A48" s="173" t="s">
        <v>276</v>
      </c>
      <c r="B48" s="302" t="s">
        <v>178</v>
      </c>
      <c r="C48" s="36"/>
      <c r="D48" s="89"/>
      <c r="E48" s="85">
        <f>C48*D48</f>
        <v>0</v>
      </c>
      <c r="F48" s="83" t="s">
        <v>179</v>
      </c>
      <c r="G48" s="609"/>
      <c r="H48" s="38"/>
      <c r="I48" s="89"/>
      <c r="J48" s="85">
        <f>H48*I48</f>
        <v>0</v>
      </c>
      <c r="K48" s="346" t="s">
        <v>179</v>
      </c>
      <c r="L48" s="382"/>
      <c r="M48" s="26">
        <f>E48+J48</f>
        <v>0</v>
      </c>
      <c r="N48" s="39"/>
      <c r="O48" s="346" t="s">
        <v>186</v>
      </c>
      <c r="P48" s="382"/>
      <c r="Q48" s="382"/>
      <c r="R48" s="382"/>
      <c r="S48" s="383"/>
    </row>
    <row r="49" spans="1:19" ht="15" customHeight="1" thickBot="1">
      <c r="A49" s="255" t="s">
        <v>281</v>
      </c>
      <c r="B49" s="285" t="s">
        <v>178</v>
      </c>
      <c r="C49" s="451" t="s">
        <v>180</v>
      </c>
      <c r="D49" s="285" t="s">
        <v>180</v>
      </c>
      <c r="E49" s="90">
        <f>SUM(E33:E48)</f>
        <v>0</v>
      </c>
      <c r="F49" s="29">
        <f>SUM(F35:F48)</f>
        <v>0</v>
      </c>
      <c r="G49" s="626"/>
      <c r="H49" s="378" t="s">
        <v>180</v>
      </c>
      <c r="I49" s="285" t="s">
        <v>180</v>
      </c>
      <c r="J49" s="90">
        <f>SUM(J33:J48)</f>
        <v>0</v>
      </c>
      <c r="K49" s="29">
        <f>SUM(K35:K48)</f>
        <v>0</v>
      </c>
      <c r="L49" s="73"/>
      <c r="M49" s="23">
        <f>E49+J49</f>
        <v>0</v>
      </c>
      <c r="N49" s="73"/>
      <c r="O49" s="29">
        <f>IF(ISERROR(F49+K49),0,F49+K49)</f>
        <v>0</v>
      </c>
      <c r="P49" s="73"/>
      <c r="Q49" s="73"/>
      <c r="R49" s="73"/>
      <c r="S49" s="75"/>
    </row>
    <row r="50" spans="1:19" ht="15" customHeight="1" thickTop="1">
      <c r="A50" s="627" t="s">
        <v>606</v>
      </c>
      <c r="B50" s="141"/>
      <c r="C50" s="141"/>
      <c r="D50" s="141"/>
      <c r="E50" s="628"/>
      <c r="F50" s="628"/>
      <c r="G50" s="629"/>
      <c r="H50" s="141"/>
      <c r="I50" s="141"/>
      <c r="J50" s="628"/>
      <c r="K50" s="628"/>
      <c r="L50" s="629"/>
      <c r="M50" s="628"/>
      <c r="N50" s="629"/>
      <c r="O50" s="628"/>
      <c r="P50" s="629"/>
      <c r="Q50" s="629"/>
      <c r="R50" s="629"/>
      <c r="S50" s="172"/>
    </row>
    <row r="51" spans="1:19" ht="12.75" customHeight="1">
      <c r="A51" s="630" t="s">
        <v>282</v>
      </c>
      <c r="B51" s="141"/>
      <c r="C51" s="141"/>
      <c r="D51" s="141"/>
      <c r="E51" s="628"/>
      <c r="F51" s="628"/>
      <c r="G51" s="629"/>
      <c r="H51" s="141"/>
      <c r="I51" s="141"/>
      <c r="J51" s="628"/>
      <c r="K51" s="628"/>
      <c r="L51" s="629"/>
      <c r="M51" s="628"/>
      <c r="N51" s="629"/>
      <c r="O51" s="628"/>
      <c r="P51" s="629"/>
      <c r="Q51" s="629"/>
      <c r="R51" s="629"/>
      <c r="S51" s="172"/>
    </row>
    <row r="52" spans="1:19" ht="15" customHeight="1">
      <c r="A52" s="631" t="s">
        <v>283</v>
      </c>
      <c r="B52" s="632"/>
      <c r="C52" s="632"/>
      <c r="D52" s="632"/>
      <c r="E52" s="632"/>
      <c r="F52" s="632"/>
      <c r="G52" s="632"/>
      <c r="H52" s="632"/>
      <c r="I52" s="632"/>
      <c r="J52" s="632"/>
      <c r="K52" s="632"/>
      <c r="L52" s="632"/>
      <c r="M52" s="632"/>
      <c r="N52" s="632"/>
      <c r="O52" s="632"/>
      <c r="P52" s="632"/>
      <c r="Q52" s="632"/>
      <c r="R52" s="632"/>
      <c r="S52" s="633"/>
    </row>
    <row r="53" spans="1:19" ht="12.75" customHeight="1">
      <c r="A53" s="634" t="s">
        <v>284</v>
      </c>
      <c r="B53" s="129"/>
      <c r="C53" s="129"/>
      <c r="D53" s="129"/>
      <c r="E53" s="129"/>
      <c r="F53" s="129"/>
      <c r="G53" s="129"/>
      <c r="H53" s="129"/>
      <c r="I53" s="129"/>
      <c r="J53" s="129"/>
      <c r="K53" s="129"/>
      <c r="L53" s="129"/>
      <c r="M53" s="129"/>
      <c r="N53" s="129"/>
      <c r="O53" s="129"/>
      <c r="P53" s="129"/>
      <c r="Q53" s="129"/>
      <c r="R53" s="129"/>
      <c r="S53" s="259"/>
    </row>
    <row r="54" spans="1:19" ht="15.75" customHeight="1">
      <c r="A54" s="68" t="str">
        <f>Rev_Date</f>
        <v>REVISED JULY 1, 2010</v>
      </c>
      <c r="C54" s="123" t="str">
        <f>Exp_Date</f>
        <v>FORM EXPIRES 6-30-12</v>
      </c>
      <c r="D54" s="123"/>
      <c r="E54" s="123"/>
      <c r="F54" s="123"/>
      <c r="G54" s="123"/>
      <c r="H54" s="123"/>
      <c r="I54" s="123"/>
      <c r="J54" s="123"/>
      <c r="K54" s="123"/>
      <c r="L54" s="123"/>
      <c r="S54" s="140" t="s">
        <v>285</v>
      </c>
    </row>
  </sheetData>
  <sheetProtection sheet="1" objects="1" scenarios="1"/>
  <printOptions horizontalCentered="1" verticalCentered="1"/>
  <pageMargins left="0.25" right="0.25" top="0.25" bottom="0.25" header="0.5" footer="0.5"/>
  <pageSetup blackAndWhite="1" fitToHeight="1" fitToWidth="1" orientation="portrait" scale="82" r:id="rId1"/>
</worksheet>
</file>

<file path=xl/worksheets/sheet14.xml><?xml version="1.0" encoding="utf-8"?>
<worksheet xmlns="http://schemas.openxmlformats.org/spreadsheetml/2006/main" xmlns:r="http://schemas.openxmlformats.org/officeDocument/2006/relationships">
  <sheetPr>
    <pageSetUpPr fitToPage="1"/>
  </sheetPr>
  <dimension ref="A1:S46"/>
  <sheetViews>
    <sheetView showGridLines="0" showZeros="0" zoomScale="87" zoomScaleNormal="87" workbookViewId="0" topLeftCell="A21">
      <selection activeCell="U31" sqref="U31"/>
    </sheetView>
  </sheetViews>
  <sheetFormatPr defaultColWidth="9.140625" defaultRowHeight="12.75"/>
  <cols>
    <col min="1" max="1" width="8.7109375" style="68" customWidth="1"/>
    <col min="2" max="2" width="17.7109375" style="68" customWidth="1"/>
    <col min="3" max="3" width="1.7109375" style="68" customWidth="1"/>
    <col min="4" max="4" width="5.7109375" style="147" customWidth="1"/>
    <col min="5" max="12" width="8.421875" style="68" customWidth="1"/>
    <col min="13" max="13" width="5.7109375" style="68" customWidth="1"/>
    <col min="14" max="14" width="3.7109375" style="68" customWidth="1"/>
    <col min="15" max="16" width="1.7109375" style="68" customWidth="1"/>
    <col min="17" max="17" width="2.7109375" style="68" customWidth="1"/>
    <col min="18" max="18" width="3.7109375" style="68" customWidth="1"/>
    <col min="19" max="19" width="1.7109375" style="68" customWidth="1"/>
    <col min="20" max="16384" width="9.140625" style="68" customWidth="1"/>
  </cols>
  <sheetData>
    <row r="1" spans="1:19" ht="18.75" customHeight="1">
      <c r="A1" s="248" t="s">
        <v>286</v>
      </c>
      <c r="B1" s="249"/>
      <c r="C1" s="249"/>
      <c r="D1" s="166"/>
      <c r="E1" s="166"/>
      <c r="F1" s="166"/>
      <c r="G1" s="166"/>
      <c r="H1" s="166"/>
      <c r="I1" s="166"/>
      <c r="J1" s="166"/>
      <c r="K1" s="166"/>
      <c r="L1" s="166"/>
      <c r="M1" s="166"/>
      <c r="N1" s="166"/>
      <c r="O1" s="166"/>
      <c r="P1" s="166"/>
      <c r="Q1" s="166"/>
      <c r="R1" s="166"/>
      <c r="S1" s="167"/>
    </row>
    <row r="2" spans="1:19" ht="8.25" customHeight="1">
      <c r="A2" s="168" t="s">
        <v>634</v>
      </c>
      <c r="B2" s="111"/>
      <c r="C2" s="111"/>
      <c r="F2" s="168" t="s">
        <v>116</v>
      </c>
      <c r="I2" s="111"/>
      <c r="J2" s="111"/>
      <c r="K2" s="111"/>
      <c r="L2" s="111"/>
      <c r="M2" s="168" t="s">
        <v>120</v>
      </c>
      <c r="N2" s="111"/>
      <c r="S2" s="169"/>
    </row>
    <row r="3" spans="1:19" s="153" customFormat="1" ht="12.75">
      <c r="A3" s="177">
        <f>'F01'!D5</f>
        <v>0</v>
      </c>
      <c r="B3" s="251"/>
      <c r="C3" s="251"/>
      <c r="D3" s="566"/>
      <c r="F3" s="177">
        <f>'F01'!D6</f>
        <v>0</v>
      </c>
      <c r="I3" s="251"/>
      <c r="J3" s="251"/>
      <c r="K3" s="251"/>
      <c r="L3" s="251"/>
      <c r="M3" s="177"/>
      <c r="N3" s="159">
        <f>'F01'!K1</f>
        <v>0</v>
      </c>
      <c r="O3" s="159"/>
      <c r="P3" s="252" t="s">
        <v>1</v>
      </c>
      <c r="Q3" s="253">
        <f>'F01'!M1</f>
        <v>0</v>
      </c>
      <c r="R3" s="159"/>
      <c r="S3" s="254"/>
    </row>
    <row r="4" spans="1:19" ht="5.25" customHeight="1" thickBot="1">
      <c r="A4" s="255"/>
      <c r="B4" s="256"/>
      <c r="C4" s="256"/>
      <c r="D4" s="378"/>
      <c r="E4" s="256"/>
      <c r="F4" s="255"/>
      <c r="G4" s="256"/>
      <c r="H4" s="256"/>
      <c r="I4" s="256"/>
      <c r="J4" s="256"/>
      <c r="K4" s="256"/>
      <c r="L4" s="256"/>
      <c r="M4" s="255"/>
      <c r="N4" s="256"/>
      <c r="O4" s="256"/>
      <c r="P4" s="256"/>
      <c r="Q4" s="256"/>
      <c r="R4" s="256"/>
      <c r="S4" s="257"/>
    </row>
    <row r="5" spans="1:19" ht="15.75" customHeight="1" thickTop="1">
      <c r="A5" s="171"/>
      <c r="B5" s="70"/>
      <c r="C5" s="70"/>
      <c r="D5" s="131"/>
      <c r="E5" s="258" t="s">
        <v>155</v>
      </c>
      <c r="F5" s="129"/>
      <c r="G5" s="129"/>
      <c r="H5" s="129"/>
      <c r="I5" s="129"/>
      <c r="J5" s="129"/>
      <c r="K5" s="129"/>
      <c r="L5" s="129"/>
      <c r="M5" s="129"/>
      <c r="N5" s="129"/>
      <c r="O5" s="129"/>
      <c r="P5" s="129"/>
      <c r="Q5" s="129"/>
      <c r="R5" s="129"/>
      <c r="S5" s="259"/>
    </row>
    <row r="6" spans="1:19" ht="15.75" customHeight="1">
      <c r="A6" s="173"/>
      <c r="B6" s="128"/>
      <c r="C6" s="128"/>
      <c r="D6" s="130"/>
      <c r="E6" s="260" t="s">
        <v>156</v>
      </c>
      <c r="F6" s="123"/>
      <c r="G6" s="261"/>
      <c r="H6" s="262"/>
      <c r="I6" s="263" t="s">
        <v>157</v>
      </c>
      <c r="J6" s="264"/>
      <c r="K6" s="264"/>
      <c r="L6" s="129"/>
      <c r="M6" s="265" t="s">
        <v>158</v>
      </c>
      <c r="N6" s="129"/>
      <c r="O6" s="129"/>
      <c r="P6" s="129"/>
      <c r="Q6" s="129"/>
      <c r="R6" s="129"/>
      <c r="S6" s="259"/>
    </row>
    <row r="7" spans="1:19" ht="15.75" customHeight="1">
      <c r="A7" s="266" t="s">
        <v>159</v>
      </c>
      <c r="B7" s="267"/>
      <c r="C7" s="267"/>
      <c r="D7" s="268" t="s">
        <v>160</v>
      </c>
      <c r="E7" s="269" t="s">
        <v>161</v>
      </c>
      <c r="F7" s="270" t="s">
        <v>162</v>
      </c>
      <c r="G7" s="270" t="s">
        <v>163</v>
      </c>
      <c r="H7" s="271" t="s">
        <v>164</v>
      </c>
      <c r="I7" s="272" t="s">
        <v>165</v>
      </c>
      <c r="J7" s="268" t="s">
        <v>166</v>
      </c>
      <c r="K7" s="266" t="s">
        <v>167</v>
      </c>
      <c r="L7" s="268" t="s">
        <v>168</v>
      </c>
      <c r="M7" s="273" t="s">
        <v>169</v>
      </c>
      <c r="N7" s="267"/>
      <c r="O7" s="266" t="s">
        <v>170</v>
      </c>
      <c r="P7" s="267"/>
      <c r="Q7" s="267"/>
      <c r="R7" s="267"/>
      <c r="S7" s="274"/>
    </row>
    <row r="8" spans="1:19" ht="36" customHeight="1" thickBot="1">
      <c r="A8" s="275" t="s">
        <v>171</v>
      </c>
      <c r="B8" s="276"/>
      <c r="C8" s="276"/>
      <c r="D8" s="277" t="s">
        <v>700</v>
      </c>
      <c r="E8" s="278" t="s">
        <v>172</v>
      </c>
      <c r="F8" s="277" t="s">
        <v>725</v>
      </c>
      <c r="G8" s="277" t="s">
        <v>174</v>
      </c>
      <c r="H8" s="279" t="s">
        <v>703</v>
      </c>
      <c r="I8" s="280" t="s">
        <v>172</v>
      </c>
      <c r="J8" s="277" t="s">
        <v>725</v>
      </c>
      <c r="K8" s="277" t="s">
        <v>174</v>
      </c>
      <c r="L8" s="279" t="s">
        <v>703</v>
      </c>
      <c r="M8" s="281" t="s">
        <v>174</v>
      </c>
      <c r="N8" s="282"/>
      <c r="O8" s="283" t="s">
        <v>724</v>
      </c>
      <c r="P8" s="282"/>
      <c r="Q8" s="282"/>
      <c r="R8" s="282"/>
      <c r="S8" s="284"/>
    </row>
    <row r="9" spans="1:19" ht="21" customHeight="1" thickBot="1" thickTop="1">
      <c r="A9" s="255" t="s">
        <v>277</v>
      </c>
      <c r="B9" s="256"/>
      <c r="C9" s="256"/>
      <c r="D9" s="285" t="s">
        <v>178</v>
      </c>
      <c r="E9" s="451" t="s">
        <v>180</v>
      </c>
      <c r="F9" s="285" t="s">
        <v>180</v>
      </c>
      <c r="G9" s="22">
        <f>'F11'!$E$31</f>
        <v>0</v>
      </c>
      <c r="H9" s="57">
        <f>'F11'!$F$31</f>
        <v>0</v>
      </c>
      <c r="I9" s="378" t="s">
        <v>180</v>
      </c>
      <c r="J9" s="285" t="s">
        <v>180</v>
      </c>
      <c r="K9" s="22">
        <f>'F11'!$J$31</f>
        <v>0</v>
      </c>
      <c r="L9" s="22">
        <f>'F11'!$K$31</f>
        <v>0</v>
      </c>
      <c r="M9" s="58">
        <f>'F11'!$M$31</f>
        <v>0</v>
      </c>
      <c r="N9" s="74"/>
      <c r="O9" s="29">
        <f>'F11'!$O$31</f>
        <v>0</v>
      </c>
      <c r="P9" s="74"/>
      <c r="Q9" s="74"/>
      <c r="R9" s="74"/>
      <c r="S9" s="75"/>
    </row>
    <row r="10" spans="1:19" ht="21" customHeight="1" thickBot="1" thickTop="1">
      <c r="A10" s="255" t="s">
        <v>281</v>
      </c>
      <c r="B10" s="256"/>
      <c r="C10" s="256"/>
      <c r="D10" s="285" t="s">
        <v>178</v>
      </c>
      <c r="E10" s="451" t="s">
        <v>180</v>
      </c>
      <c r="F10" s="452" t="s">
        <v>180</v>
      </c>
      <c r="G10" s="22">
        <f>'F11'!$E$49</f>
        <v>0</v>
      </c>
      <c r="H10" s="57">
        <f>'F11'!$F$49</f>
        <v>0</v>
      </c>
      <c r="I10" s="378" t="s">
        <v>180</v>
      </c>
      <c r="J10" s="285" t="s">
        <v>180</v>
      </c>
      <c r="K10" s="22">
        <f>'F11'!$J$49</f>
        <v>0</v>
      </c>
      <c r="L10" s="22">
        <f>'F11'!$K$49</f>
        <v>0</v>
      </c>
      <c r="M10" s="58">
        <f>IF('F11'!$M$49&gt;0,'F11'!$M$49,0)</f>
        <v>0</v>
      </c>
      <c r="N10" s="74"/>
      <c r="O10" s="50">
        <f>'F11'!$O$49</f>
        <v>0</v>
      </c>
      <c r="P10" s="74"/>
      <c r="Q10" s="74"/>
      <c r="R10" s="74"/>
      <c r="S10" s="75"/>
    </row>
    <row r="11" spans="1:19" ht="21" customHeight="1" thickTop="1">
      <c r="A11" s="173" t="s">
        <v>638</v>
      </c>
      <c r="B11" s="128"/>
      <c r="C11" s="128"/>
      <c r="D11" s="501"/>
      <c r="E11" s="456" t="s">
        <v>180</v>
      </c>
      <c r="F11" s="289" t="s">
        <v>180</v>
      </c>
      <c r="G11" s="59"/>
      <c r="H11" s="91"/>
      <c r="I11" s="456" t="s">
        <v>180</v>
      </c>
      <c r="J11" s="289" t="s">
        <v>180</v>
      </c>
      <c r="K11" s="59"/>
      <c r="L11" s="91"/>
      <c r="M11" s="60">
        <f>G11+K11</f>
        <v>0</v>
      </c>
      <c r="N11" s="55"/>
      <c r="O11" s="34">
        <f>H11+L11</f>
        <v>0</v>
      </c>
      <c r="P11" s="55"/>
      <c r="Q11" s="55"/>
      <c r="R11" s="55"/>
      <c r="S11" s="436"/>
    </row>
    <row r="12" spans="1:19" ht="13.5" customHeight="1">
      <c r="A12" s="171" t="s">
        <v>287</v>
      </c>
      <c r="B12" s="70"/>
      <c r="C12" s="70"/>
      <c r="D12" s="180"/>
      <c r="E12" s="635"/>
      <c r="F12" s="180"/>
      <c r="G12" s="636"/>
      <c r="H12" s="637" t="s">
        <v>180</v>
      </c>
      <c r="I12" s="131"/>
      <c r="J12" s="180"/>
      <c r="K12" s="636"/>
      <c r="L12" s="638" t="s">
        <v>180</v>
      </c>
      <c r="M12" s="107">
        <f>G12+K12</f>
        <v>0</v>
      </c>
      <c r="N12" s="49"/>
      <c r="O12" s="385" t="s">
        <v>186</v>
      </c>
      <c r="P12" s="141"/>
      <c r="Q12" s="141"/>
      <c r="R12" s="141"/>
      <c r="S12" s="172"/>
    </row>
    <row r="13" spans="1:19" ht="13.5" customHeight="1">
      <c r="A13" s="171" t="s">
        <v>288</v>
      </c>
      <c r="B13" s="70"/>
      <c r="C13" s="70"/>
      <c r="D13" s="180" t="s">
        <v>178</v>
      </c>
      <c r="E13" s="635" t="s">
        <v>180</v>
      </c>
      <c r="F13" s="380" t="s">
        <v>180</v>
      </c>
      <c r="G13" s="511"/>
      <c r="H13" s="639" t="s">
        <v>180</v>
      </c>
      <c r="I13" s="131" t="s">
        <v>180</v>
      </c>
      <c r="J13" s="180" t="s">
        <v>180</v>
      </c>
      <c r="K13" s="511"/>
      <c r="L13" s="380" t="s">
        <v>180</v>
      </c>
      <c r="M13" s="107"/>
      <c r="N13" s="49"/>
      <c r="O13" s="385" t="s">
        <v>186</v>
      </c>
      <c r="P13" s="141"/>
      <c r="Q13" s="141"/>
      <c r="R13" s="141"/>
      <c r="S13" s="172"/>
    </row>
    <row r="14" spans="1:19" ht="13.5" customHeight="1">
      <c r="A14" s="640" t="s">
        <v>289</v>
      </c>
      <c r="B14" s="128"/>
      <c r="C14" s="128"/>
      <c r="D14" s="641" t="s">
        <v>178</v>
      </c>
      <c r="E14" s="642" t="s">
        <v>180</v>
      </c>
      <c r="F14" s="641" t="s">
        <v>180</v>
      </c>
      <c r="G14" s="59"/>
      <c r="H14" s="643" t="s">
        <v>180</v>
      </c>
      <c r="I14" s="644" t="s">
        <v>180</v>
      </c>
      <c r="J14" s="641" t="s">
        <v>180</v>
      </c>
      <c r="K14" s="59"/>
      <c r="L14" s="641" t="s">
        <v>180</v>
      </c>
      <c r="M14" s="60">
        <f>G14+K14</f>
        <v>0</v>
      </c>
      <c r="N14" s="55"/>
      <c r="O14" s="645" t="s">
        <v>186</v>
      </c>
      <c r="P14" s="646"/>
      <c r="Q14" s="646"/>
      <c r="R14" s="646"/>
      <c r="S14" s="647"/>
    </row>
    <row r="15" spans="1:19" ht="13.5" customHeight="1">
      <c r="A15" s="171" t="s">
        <v>287</v>
      </c>
      <c r="B15" s="70"/>
      <c r="C15" s="70"/>
      <c r="D15" s="180"/>
      <c r="E15" s="635"/>
      <c r="F15" s="180"/>
      <c r="G15" s="636"/>
      <c r="H15" s="637" t="s">
        <v>180</v>
      </c>
      <c r="I15" s="131"/>
      <c r="J15" s="180"/>
      <c r="K15" s="636"/>
      <c r="L15" s="638" t="s">
        <v>180</v>
      </c>
      <c r="M15" s="107">
        <f>G15+K15</f>
        <v>0</v>
      </c>
      <c r="N15" s="49"/>
      <c r="O15" s="385" t="s">
        <v>186</v>
      </c>
      <c r="P15" s="141"/>
      <c r="Q15" s="141"/>
      <c r="R15" s="141"/>
      <c r="S15" s="172"/>
    </row>
    <row r="16" spans="1:19" ht="13.5" customHeight="1">
      <c r="A16" s="171" t="s">
        <v>288</v>
      </c>
      <c r="B16" s="70"/>
      <c r="C16" s="70"/>
      <c r="D16" s="180" t="s">
        <v>178</v>
      </c>
      <c r="E16" s="635" t="s">
        <v>180</v>
      </c>
      <c r="F16" s="180" t="s">
        <v>180</v>
      </c>
      <c r="G16" s="511"/>
      <c r="H16" s="348" t="s">
        <v>180</v>
      </c>
      <c r="I16" s="131" t="s">
        <v>180</v>
      </c>
      <c r="J16" s="180" t="s">
        <v>180</v>
      </c>
      <c r="K16" s="511"/>
      <c r="L16" s="180" t="s">
        <v>180</v>
      </c>
      <c r="M16" s="107"/>
      <c r="N16" s="49"/>
      <c r="O16" s="349" t="s">
        <v>186</v>
      </c>
      <c r="P16" s="141"/>
      <c r="Q16" s="141"/>
      <c r="R16" s="141"/>
      <c r="S16" s="172"/>
    </row>
    <row r="17" spans="1:19" ht="13.5" customHeight="1" thickBot="1">
      <c r="A17" s="648" t="s">
        <v>290</v>
      </c>
      <c r="B17" s="256"/>
      <c r="C17" s="256"/>
      <c r="D17" s="649" t="s">
        <v>178</v>
      </c>
      <c r="E17" s="650" t="s">
        <v>180</v>
      </c>
      <c r="F17" s="649" t="s">
        <v>180</v>
      </c>
      <c r="G17" s="61"/>
      <c r="H17" s="651" t="s">
        <v>180</v>
      </c>
      <c r="I17" s="652" t="s">
        <v>180</v>
      </c>
      <c r="J17" s="649" t="s">
        <v>180</v>
      </c>
      <c r="K17" s="61"/>
      <c r="L17" s="649" t="s">
        <v>180</v>
      </c>
      <c r="M17" s="58">
        <f>G17+K17</f>
        <v>0</v>
      </c>
      <c r="N17" s="74"/>
      <c r="O17" s="653" t="s">
        <v>186</v>
      </c>
      <c r="P17" s="654"/>
      <c r="Q17" s="654"/>
      <c r="R17" s="654"/>
      <c r="S17" s="655"/>
    </row>
    <row r="18" spans="1:19" ht="21" customHeight="1" thickBot="1" thickTop="1">
      <c r="A18" s="255" t="s">
        <v>291</v>
      </c>
      <c r="B18" s="256"/>
      <c r="C18" s="256"/>
      <c r="D18" s="285" t="s">
        <v>178</v>
      </c>
      <c r="E18" s="451" t="s">
        <v>180</v>
      </c>
      <c r="F18" s="285" t="s">
        <v>180</v>
      </c>
      <c r="G18" s="61"/>
      <c r="H18" s="32">
        <f>'F09'!J64</f>
        <v>0</v>
      </c>
      <c r="I18" s="378" t="s">
        <v>180</v>
      </c>
      <c r="J18" s="285" t="s">
        <v>180</v>
      </c>
      <c r="K18" s="61"/>
      <c r="L18" s="92">
        <f>'F09'!J62</f>
        <v>0</v>
      </c>
      <c r="M18" s="58">
        <f>G18+K18</f>
        <v>0</v>
      </c>
      <c r="N18" s="74"/>
      <c r="O18" s="62">
        <f>'F09'!$J$60</f>
        <v>0</v>
      </c>
      <c r="P18" s="74"/>
      <c r="Q18" s="74"/>
      <c r="R18" s="74"/>
      <c r="S18" s="75"/>
    </row>
    <row r="19" spans="1:19" ht="21" customHeight="1" thickBot="1" thickTop="1">
      <c r="A19" s="255" t="s">
        <v>292</v>
      </c>
      <c r="B19" s="256"/>
      <c r="C19" s="256"/>
      <c r="D19" s="285" t="s">
        <v>178</v>
      </c>
      <c r="E19" s="451" t="s">
        <v>180</v>
      </c>
      <c r="F19" s="285" t="s">
        <v>180</v>
      </c>
      <c r="G19" s="22">
        <f>'F10'!$H$52</f>
        <v>0</v>
      </c>
      <c r="H19" s="93">
        <f>'F10'!$I$52</f>
        <v>0</v>
      </c>
      <c r="I19" s="378" t="s">
        <v>180</v>
      </c>
      <c r="J19" s="285" t="s">
        <v>180</v>
      </c>
      <c r="K19" s="22">
        <f>'F10'!$L$52</f>
        <v>0</v>
      </c>
      <c r="L19" s="94">
        <f>'F10'!$M$52</f>
        <v>0</v>
      </c>
      <c r="M19" s="58">
        <f>'F10'!$N$52</f>
        <v>0</v>
      </c>
      <c r="N19" s="74"/>
      <c r="O19" s="95">
        <f>'F10'!$P$52</f>
        <v>0</v>
      </c>
      <c r="P19" s="74"/>
      <c r="Q19" s="74"/>
      <c r="R19" s="74"/>
      <c r="S19" s="75"/>
    </row>
    <row r="20" spans="1:19" ht="21" customHeight="1" thickTop="1">
      <c r="A20" s="173" t="s">
        <v>293</v>
      </c>
      <c r="B20" s="128"/>
      <c r="C20" s="128"/>
      <c r="D20" s="289" t="s">
        <v>178</v>
      </c>
      <c r="E20" s="456" t="s">
        <v>180</v>
      </c>
      <c r="F20" s="289" t="s">
        <v>180</v>
      </c>
      <c r="G20" s="24">
        <f>SUM(G9:G19)</f>
        <v>0</v>
      </c>
      <c r="H20" s="302" t="s">
        <v>180</v>
      </c>
      <c r="I20" s="130" t="s">
        <v>180</v>
      </c>
      <c r="J20" s="289" t="s">
        <v>180</v>
      </c>
      <c r="K20" s="24">
        <f>SUM(K9:K19)</f>
        <v>0</v>
      </c>
      <c r="L20" s="289" t="s">
        <v>180</v>
      </c>
      <c r="M20" s="60">
        <f>SUM(M9:M19)</f>
        <v>0</v>
      </c>
      <c r="N20" s="55"/>
      <c r="O20" s="83" t="s">
        <v>186</v>
      </c>
      <c r="P20" s="129"/>
      <c r="Q20" s="129"/>
      <c r="R20" s="129"/>
      <c r="S20" s="259"/>
    </row>
    <row r="21" spans="1:19" ht="39.75" customHeight="1">
      <c r="A21" s="995" t="s">
        <v>639</v>
      </c>
      <c r="B21" s="960"/>
      <c r="C21" s="960"/>
      <c r="D21" s="990"/>
      <c r="E21" s="991"/>
      <c r="F21" s="960"/>
      <c r="G21" s="992"/>
      <c r="H21" s="960"/>
      <c r="I21" s="960"/>
      <c r="J21" s="960"/>
      <c r="K21" s="992"/>
      <c r="L21" s="960"/>
      <c r="M21" s="993"/>
      <c r="N21" s="994"/>
      <c r="O21" s="166"/>
      <c r="P21" s="166"/>
      <c r="Q21" s="166"/>
      <c r="R21" s="166"/>
      <c r="S21" s="167"/>
    </row>
    <row r="22" spans="1:19" ht="1.5" customHeight="1">
      <c r="A22" s="852"/>
      <c r="B22" s="70"/>
      <c r="C22" s="70"/>
      <c r="D22" s="131"/>
      <c r="E22" s="133"/>
      <c r="F22" s="70"/>
      <c r="G22" s="656"/>
      <c r="H22" s="70"/>
      <c r="I22" s="70"/>
      <c r="J22" s="70"/>
      <c r="K22" s="656"/>
      <c r="L22" s="70"/>
      <c r="M22" s="657"/>
      <c r="N22" s="49"/>
      <c r="O22" s="141"/>
      <c r="P22" s="141"/>
      <c r="Q22" s="141"/>
      <c r="R22" s="141"/>
      <c r="S22" s="998"/>
    </row>
    <row r="23" spans="1:19" ht="16.5" customHeight="1">
      <c r="A23" s="763" t="s">
        <v>644</v>
      </c>
      <c r="B23" s="141"/>
      <c r="C23" s="141"/>
      <c r="D23" s="141"/>
      <c r="E23" s="141"/>
      <c r="F23" s="141"/>
      <c r="G23" s="628"/>
      <c r="H23" s="141"/>
      <c r="I23" s="141"/>
      <c r="J23" s="141"/>
      <c r="K23" s="628"/>
      <c r="L23" s="141"/>
      <c r="M23" s="657"/>
      <c r="N23" s="49"/>
      <c r="O23" s="141"/>
      <c r="P23" s="141"/>
      <c r="Q23" s="141"/>
      <c r="R23" s="141"/>
      <c r="S23" s="172"/>
    </row>
    <row r="24" spans="1:19" ht="4.5" customHeight="1">
      <c r="A24" s="997"/>
      <c r="B24" s="129"/>
      <c r="C24" s="129"/>
      <c r="D24" s="129"/>
      <c r="E24" s="129"/>
      <c r="F24" s="129"/>
      <c r="G24" s="935"/>
      <c r="H24" s="129"/>
      <c r="I24" s="129"/>
      <c r="J24" s="129"/>
      <c r="K24" s="935"/>
      <c r="L24" s="129"/>
      <c r="M24" s="996"/>
      <c r="N24" s="55"/>
      <c r="O24" s="129"/>
      <c r="P24" s="129"/>
      <c r="Q24" s="129"/>
      <c r="R24" s="129"/>
      <c r="S24" s="259"/>
    </row>
    <row r="25" spans="1:19" ht="9.75" customHeight="1">
      <c r="A25" s="171"/>
      <c r="B25" s="70"/>
      <c r="C25" s="70"/>
      <c r="D25" s="131"/>
      <c r="E25" s="133"/>
      <c r="F25" s="70"/>
      <c r="G25" s="656"/>
      <c r="H25" s="70"/>
      <c r="I25" s="70"/>
      <c r="J25" s="70"/>
      <c r="K25" s="656"/>
      <c r="L25" s="70"/>
      <c r="M25" s="657"/>
      <c r="N25" s="141"/>
      <c r="O25" s="141"/>
      <c r="P25" s="141"/>
      <c r="Q25" s="141"/>
      <c r="R25" s="141"/>
      <c r="S25" s="172"/>
    </row>
    <row r="26" spans="1:19" ht="47.25" customHeight="1">
      <c r="A26" s="171"/>
      <c r="B26" s="70"/>
      <c r="C26" s="70"/>
      <c r="D26" s="131"/>
      <c r="E26" s="133"/>
      <c r="F26" s="70"/>
      <c r="G26" s="656"/>
      <c r="H26" s="70"/>
      <c r="I26" s="70"/>
      <c r="J26" s="70"/>
      <c r="K26" s="656"/>
      <c r="L26" s="70"/>
      <c r="M26" s="657"/>
      <c r="N26" s="141"/>
      <c r="O26" s="141"/>
      <c r="P26" s="141"/>
      <c r="Q26" s="141"/>
      <c r="R26" s="141"/>
      <c r="S26" s="172"/>
    </row>
    <row r="27" spans="1:19" ht="70.5" customHeight="1">
      <c r="A27" s="171"/>
      <c r="B27" s="70"/>
      <c r="C27" s="70"/>
      <c r="D27" s="131"/>
      <c r="E27" s="133"/>
      <c r="F27" s="70"/>
      <c r="G27" s="656"/>
      <c r="H27" s="70"/>
      <c r="I27" s="70"/>
      <c r="J27" s="70"/>
      <c r="K27" s="656"/>
      <c r="L27" s="70"/>
      <c r="M27" s="657"/>
      <c r="N27" s="141"/>
      <c r="O27" s="141"/>
      <c r="P27" s="141"/>
      <c r="Q27" s="141"/>
      <c r="R27" s="141"/>
      <c r="S27" s="172"/>
    </row>
    <row r="28" spans="1:19" ht="103.5" customHeight="1">
      <c r="A28" s="171"/>
      <c r="B28" s="70"/>
      <c r="C28" s="70"/>
      <c r="D28" s="131"/>
      <c r="E28" s="133"/>
      <c r="F28" s="70"/>
      <c r="G28" s="656"/>
      <c r="H28" s="70"/>
      <c r="I28" s="70"/>
      <c r="J28" s="70"/>
      <c r="K28" s="656"/>
      <c r="L28" s="70"/>
      <c r="M28" s="657"/>
      <c r="N28" s="141"/>
      <c r="O28" s="141"/>
      <c r="P28" s="141"/>
      <c r="Q28" s="141"/>
      <c r="R28" s="141"/>
      <c r="S28" s="172"/>
    </row>
    <row r="29" spans="1:19" ht="11.25" customHeight="1">
      <c r="A29" s="1000"/>
      <c r="B29" s="735"/>
      <c r="C29" s="736"/>
      <c r="D29" s="737"/>
      <c r="E29" s="737"/>
      <c r="F29" s="737"/>
      <c r="G29" s="737"/>
      <c r="H29" s="737"/>
      <c r="I29" s="737"/>
      <c r="J29" s="129"/>
      <c r="K29" s="935"/>
      <c r="L29" s="129"/>
      <c r="M29" s="996"/>
      <c r="N29" s="55"/>
      <c r="O29" s="129"/>
      <c r="P29" s="129"/>
      <c r="Q29" s="129"/>
      <c r="R29" s="129"/>
      <c r="S29" s="259"/>
    </row>
    <row r="30" spans="1:19" ht="6.75" customHeight="1">
      <c r="A30" s="763"/>
      <c r="B30" s="106"/>
      <c r="C30" s="702"/>
      <c r="D30" s="98"/>
      <c r="E30" s="98"/>
      <c r="J30" s="98"/>
      <c r="K30" s="98"/>
      <c r="L30" s="98"/>
      <c r="M30" s="657"/>
      <c r="N30" s="49"/>
      <c r="O30" s="141"/>
      <c r="P30" s="141"/>
      <c r="Q30" s="141"/>
      <c r="R30" s="141"/>
      <c r="S30" s="172"/>
    </row>
    <row r="31" spans="1:19" ht="16.5" customHeight="1">
      <c r="A31" s="969" t="s">
        <v>651</v>
      </c>
      <c r="B31" s="106"/>
      <c r="C31" s="702"/>
      <c r="D31" s="98"/>
      <c r="E31" s="98"/>
      <c r="J31" s="1004"/>
      <c r="K31" s="719"/>
      <c r="L31" s="98"/>
      <c r="M31" s="657"/>
      <c r="N31" s="49"/>
      <c r="O31" s="141"/>
      <c r="P31" s="141"/>
      <c r="Q31" s="141"/>
      <c r="R31" s="141"/>
      <c r="S31" s="172"/>
    </row>
    <row r="32" spans="1:19" ht="21.75" customHeight="1">
      <c r="A32" s="763"/>
      <c r="B32" s="702" t="s">
        <v>262</v>
      </c>
      <c r="C32" s="98"/>
      <c r="D32" s="98"/>
      <c r="E32" s="98"/>
      <c r="J32" s="775"/>
      <c r="K32" s="707"/>
      <c r="L32" s="98" t="s">
        <v>299</v>
      </c>
      <c r="M32" s="657"/>
      <c r="N32" s="49"/>
      <c r="O32" s="141"/>
      <c r="P32" s="141"/>
      <c r="Q32" s="141"/>
      <c r="R32" s="141"/>
      <c r="S32" s="172"/>
    </row>
    <row r="33" spans="1:19" ht="6.75" customHeight="1">
      <c r="A33" s="763"/>
      <c r="B33" s="106"/>
      <c r="C33" s="702"/>
      <c r="D33" s="98"/>
      <c r="E33" s="98"/>
      <c r="J33" s="98"/>
      <c r="K33" s="98"/>
      <c r="L33" s="98"/>
      <c r="M33" s="657"/>
      <c r="N33" s="49"/>
      <c r="O33" s="141"/>
      <c r="P33" s="141"/>
      <c r="Q33" s="141"/>
      <c r="R33" s="141"/>
      <c r="S33" s="172"/>
    </row>
    <row r="34" spans="1:19" ht="21.75" customHeight="1">
      <c r="A34" s="763"/>
      <c r="B34" s="702" t="s">
        <v>642</v>
      </c>
      <c r="C34" s="98"/>
      <c r="D34" s="98"/>
      <c r="E34" s="98"/>
      <c r="J34" s="775"/>
      <c r="K34" s="707"/>
      <c r="L34" s="98" t="s">
        <v>299</v>
      </c>
      <c r="M34" s="657"/>
      <c r="N34" s="49"/>
      <c r="O34" s="141"/>
      <c r="P34" s="141"/>
      <c r="Q34" s="141"/>
      <c r="R34" s="141"/>
      <c r="S34" s="172"/>
    </row>
    <row r="35" spans="1:19" ht="6.75" customHeight="1">
      <c r="A35" s="763"/>
      <c r="B35" s="106"/>
      <c r="C35" s="702"/>
      <c r="D35" s="98"/>
      <c r="E35" s="98"/>
      <c r="J35" s="98"/>
      <c r="K35" s="98"/>
      <c r="L35" s="98"/>
      <c r="M35" s="657"/>
      <c r="N35" s="49"/>
      <c r="O35" s="141"/>
      <c r="P35" s="141"/>
      <c r="Q35" s="141"/>
      <c r="R35" s="141"/>
      <c r="S35" s="172"/>
    </row>
    <row r="36" spans="1:19" ht="21.75" customHeight="1">
      <c r="A36" s="763"/>
      <c r="B36" s="702" t="s">
        <v>199</v>
      </c>
      <c r="C36" s="98"/>
      <c r="D36" s="98"/>
      <c r="E36" s="98"/>
      <c r="J36" s="775"/>
      <c r="K36" s="707"/>
      <c r="L36" s="98" t="s">
        <v>299</v>
      </c>
      <c r="M36" s="657"/>
      <c r="N36" s="49"/>
      <c r="O36" s="141"/>
      <c r="P36" s="141"/>
      <c r="Q36" s="141"/>
      <c r="R36" s="141"/>
      <c r="S36" s="172"/>
    </row>
    <row r="37" spans="1:19" ht="6.75" customHeight="1">
      <c r="A37" s="763"/>
      <c r="B37" s="106"/>
      <c r="C37" s="702"/>
      <c r="D37" s="98"/>
      <c r="E37" s="98"/>
      <c r="F37" s="98"/>
      <c r="J37" s="98"/>
      <c r="K37" s="98"/>
      <c r="L37" s="98"/>
      <c r="M37" s="657"/>
      <c r="N37" s="49"/>
      <c r="O37" s="141"/>
      <c r="P37" s="141"/>
      <c r="Q37" s="141"/>
      <c r="R37" s="141"/>
      <c r="S37" s="172"/>
    </row>
    <row r="38" spans="1:19" ht="21.75" customHeight="1">
      <c r="A38" s="763"/>
      <c r="B38" s="702" t="s">
        <v>643</v>
      </c>
      <c r="C38" s="98"/>
      <c r="D38" s="98"/>
      <c r="E38" s="98"/>
      <c r="J38" s="775"/>
      <c r="K38" s="707"/>
      <c r="L38" s="98" t="s">
        <v>299</v>
      </c>
      <c r="M38" s="1005">
        <f>IF($J$44&lt;&gt;'F13'!$K$41,"PRJT BLDG TOTAL","")</f>
      </c>
      <c r="N38" s="49"/>
      <c r="O38" s="141"/>
      <c r="P38" s="141"/>
      <c r="Q38" s="141"/>
      <c r="R38" s="141"/>
      <c r="S38" s="172"/>
    </row>
    <row r="39" spans="1:19" ht="6.75" customHeight="1">
      <c r="A39" s="763"/>
      <c r="B39" s="106"/>
      <c r="C39" s="702"/>
      <c r="D39" s="98"/>
      <c r="E39" s="98"/>
      <c r="F39" s="98"/>
      <c r="J39" s="98"/>
      <c r="K39" s="98"/>
      <c r="L39" s="98"/>
      <c r="M39" s="657"/>
      <c r="N39" s="49"/>
      <c r="O39" s="141"/>
      <c r="P39" s="141"/>
      <c r="Q39" s="141"/>
      <c r="R39" s="141"/>
      <c r="S39" s="172"/>
    </row>
    <row r="40" spans="1:19" ht="21.75" customHeight="1">
      <c r="A40" s="763"/>
      <c r="B40" s="702" t="s">
        <v>640</v>
      </c>
      <c r="C40" s="98"/>
      <c r="D40" s="98"/>
      <c r="E40" s="98"/>
      <c r="J40" s="775"/>
      <c r="K40" s="707"/>
      <c r="L40" s="98" t="s">
        <v>299</v>
      </c>
      <c r="M40" s="1005">
        <f>IF($J$44&lt;&gt;'F13'!$K$41,"MUST EQUAL","")</f>
      </c>
      <c r="N40" s="49"/>
      <c r="O40" s="141"/>
      <c r="P40" s="141"/>
      <c r="Q40" s="141"/>
      <c r="R40" s="141"/>
      <c r="S40" s="172"/>
    </row>
    <row r="41" spans="1:19" ht="6.75" customHeight="1">
      <c r="A41" s="763"/>
      <c r="B41" s="106"/>
      <c r="C41" s="702"/>
      <c r="D41" s="98"/>
      <c r="E41" s="98"/>
      <c r="F41" s="98"/>
      <c r="J41" s="98"/>
      <c r="K41" s="98"/>
      <c r="L41" s="98"/>
      <c r="M41" s="657"/>
      <c r="N41" s="49"/>
      <c r="O41" s="141"/>
      <c r="P41" s="141"/>
      <c r="Q41" s="141"/>
      <c r="R41" s="141"/>
      <c r="S41" s="172"/>
    </row>
    <row r="42" spans="1:19" ht="21.75" customHeight="1">
      <c r="A42" s="763"/>
      <c r="B42" s="702" t="s">
        <v>641</v>
      </c>
      <c r="C42" s="98"/>
      <c r="D42" s="98"/>
      <c r="E42" s="98"/>
      <c r="J42" s="775"/>
      <c r="K42" s="707"/>
      <c r="L42" s="98" t="s">
        <v>299</v>
      </c>
      <c r="M42" s="1005">
        <f>IF($J$44&lt;&gt;'F13'!$K$41," F13, LINE E-3","")</f>
      </c>
      <c r="N42" s="49"/>
      <c r="O42" s="141"/>
      <c r="P42" s="141"/>
      <c r="Q42" s="141"/>
      <c r="R42" s="141"/>
      <c r="S42" s="172"/>
    </row>
    <row r="43" spans="1:19" ht="6.75" customHeight="1">
      <c r="A43" s="763"/>
      <c r="B43" s="106"/>
      <c r="C43" s="702"/>
      <c r="D43" s="98"/>
      <c r="E43" s="98"/>
      <c r="F43" s="98"/>
      <c r="J43" s="98"/>
      <c r="K43" s="98"/>
      <c r="L43" s="98"/>
      <c r="M43" s="657"/>
      <c r="N43" s="49"/>
      <c r="O43" s="141"/>
      <c r="P43" s="141"/>
      <c r="Q43" s="141"/>
      <c r="R43" s="141"/>
      <c r="S43" s="172"/>
    </row>
    <row r="44" spans="1:19" ht="21.75" customHeight="1">
      <c r="A44" s="763"/>
      <c r="B44" s="702" t="s">
        <v>652</v>
      </c>
      <c r="C44" s="98"/>
      <c r="D44" s="98"/>
      <c r="E44" s="98"/>
      <c r="J44" s="707">
        <f>SUM(J32:J42)</f>
        <v>0</v>
      </c>
      <c r="K44" s="707"/>
      <c r="L44" s="98" t="s">
        <v>299</v>
      </c>
      <c r="M44" s="1005">
        <f>IF($J$44&lt;&gt;'F13'!$K$41,"CHECK ARCH AREAS","")</f>
      </c>
      <c r="N44" s="49"/>
      <c r="O44" s="141"/>
      <c r="P44" s="141"/>
      <c r="Q44" s="141"/>
      <c r="R44" s="141"/>
      <c r="S44" s="172"/>
    </row>
    <row r="45" spans="1:19" ht="13.5" customHeight="1">
      <c r="A45" s="173"/>
      <c r="B45" s="128"/>
      <c r="C45" s="128"/>
      <c r="D45" s="130"/>
      <c r="E45" s="143"/>
      <c r="F45" s="128"/>
      <c r="G45" s="999"/>
      <c r="H45" s="128"/>
      <c r="I45" s="128"/>
      <c r="J45" s="128"/>
      <c r="K45" s="999"/>
      <c r="L45" s="128"/>
      <c r="M45" s="996"/>
      <c r="N45" s="129"/>
      <c r="O45" s="129"/>
      <c r="P45" s="129"/>
      <c r="Q45" s="129"/>
      <c r="R45" s="129"/>
      <c r="S45" s="259"/>
    </row>
    <row r="46" spans="1:19" ht="22.5" customHeight="1">
      <c r="A46" s="68" t="str">
        <f>Rev_Date</f>
        <v>REVISED JULY 1, 2010</v>
      </c>
      <c r="E46" s="123" t="str">
        <f>Exp_Date</f>
        <v>FORM EXPIRES 6-30-12</v>
      </c>
      <c r="F46" s="123"/>
      <c r="G46" s="123"/>
      <c r="H46" s="123"/>
      <c r="I46" s="123"/>
      <c r="J46" s="123"/>
      <c r="K46" s="123"/>
      <c r="L46" s="123"/>
      <c r="R46" s="70"/>
      <c r="S46" s="140" t="s">
        <v>294</v>
      </c>
    </row>
    <row r="47" ht="15" customHeight="1"/>
  </sheetData>
  <sheetProtection sheet="1" objects="1" scenarios="1"/>
  <printOptions horizontalCentered="1" verticalCentered="1"/>
  <pageMargins left="0.25" right="0.25" top="0.25" bottom="0.25" header="0.5" footer="0.5"/>
  <pageSetup blackAndWhite="1" fitToHeight="1" fitToWidth="1" orientation="portrait" scale="8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R60"/>
  <sheetViews>
    <sheetView showGridLines="0" showZeros="0" zoomScale="88" zoomScaleNormal="88" workbookViewId="0" topLeftCell="A1">
      <selection activeCell="B29" sqref="B29"/>
    </sheetView>
  </sheetViews>
  <sheetFormatPr defaultColWidth="9.140625" defaultRowHeight="12.75"/>
  <cols>
    <col min="1" max="1" width="1.7109375" style="664" customWidth="1"/>
    <col min="2" max="2" width="4.7109375" style="664" customWidth="1"/>
    <col min="3" max="3" width="3.7109375" style="664" customWidth="1"/>
    <col min="4" max="4" width="2.7109375" style="667" customWidth="1"/>
    <col min="5" max="5" width="30.7109375" style="755" customWidth="1"/>
    <col min="6" max="6" width="11.140625" style="671" customWidth="1"/>
    <col min="7" max="7" width="8.7109375" style="671" customWidth="1"/>
    <col min="8" max="8" width="6.7109375" style="671" customWidth="1"/>
    <col min="9" max="9" width="8.140625" style="671" customWidth="1"/>
    <col min="10" max="10" width="14.7109375" style="671" customWidth="1"/>
    <col min="11" max="11" width="2.7109375" style="757" customWidth="1"/>
    <col min="12" max="12" width="9.7109375" style="671" customWidth="1"/>
    <col min="13" max="13" width="5.7109375" style="671" customWidth="1"/>
    <col min="14" max="14" width="3.7109375" style="671" customWidth="1"/>
    <col min="15" max="15" width="5.7109375" style="671" customWidth="1"/>
    <col min="16" max="16" width="1.7109375" style="671" customWidth="1"/>
    <col min="17" max="16384" width="9.140625" style="664" customWidth="1"/>
  </cols>
  <sheetData>
    <row r="1" spans="1:16" ht="13.5">
      <c r="A1" s="658" t="s">
        <v>295</v>
      </c>
      <c r="B1" s="659"/>
      <c r="C1" s="660"/>
      <c r="D1" s="661"/>
      <c r="E1" s="662"/>
      <c r="F1" s="662"/>
      <c r="G1" s="662"/>
      <c r="H1" s="662"/>
      <c r="I1" s="662"/>
      <c r="J1" s="662"/>
      <c r="K1" s="662"/>
      <c r="L1" s="662"/>
      <c r="M1" s="662"/>
      <c r="N1" s="662"/>
      <c r="O1" s="662"/>
      <c r="P1" s="663"/>
    </row>
    <row r="2" spans="1:16" ht="8.25" customHeight="1">
      <c r="A2" s="665" t="s">
        <v>634</v>
      </c>
      <c r="B2" s="666"/>
      <c r="E2" s="668"/>
      <c r="F2" s="669" t="s">
        <v>116</v>
      </c>
      <c r="G2" s="668"/>
      <c r="H2" s="670"/>
      <c r="I2" s="670"/>
      <c r="K2" s="672"/>
      <c r="L2" s="673" t="s">
        <v>120</v>
      </c>
      <c r="P2" s="674"/>
    </row>
    <row r="3" spans="1:16" s="677" customFormat="1" ht="12.75">
      <c r="A3" s="675">
        <f>'F01'!D5</f>
        <v>0</v>
      </c>
      <c r="B3" s="676"/>
      <c r="D3" s="678"/>
      <c r="E3" s="679"/>
      <c r="F3" s="680">
        <f>'F01'!D6</f>
        <v>0</v>
      </c>
      <c r="G3" s="681"/>
      <c r="H3" s="681"/>
      <c r="I3" s="681"/>
      <c r="J3" s="681"/>
      <c r="K3" s="682"/>
      <c r="L3" s="683"/>
      <c r="M3" s="684">
        <f>'F01'!K1</f>
        <v>0</v>
      </c>
      <c r="N3" s="685" t="s">
        <v>1</v>
      </c>
      <c r="O3" s="684">
        <f>'F01'!M1</f>
        <v>0</v>
      </c>
      <c r="P3" s="686"/>
    </row>
    <row r="4" spans="1:16" ht="3" customHeight="1">
      <c r="A4" s="687"/>
      <c r="B4" s="688"/>
      <c r="C4" s="688"/>
      <c r="D4" s="689"/>
      <c r="E4" s="690"/>
      <c r="F4" s="691"/>
      <c r="G4" s="692"/>
      <c r="H4" s="692"/>
      <c r="I4" s="692"/>
      <c r="J4" s="692"/>
      <c r="K4" s="693"/>
      <c r="L4" s="691"/>
      <c r="M4" s="692"/>
      <c r="N4" s="692"/>
      <c r="O4" s="692"/>
      <c r="P4" s="694"/>
    </row>
    <row r="5" spans="1:16" ht="12.75" customHeight="1">
      <c r="A5" s="695" t="s">
        <v>296</v>
      </c>
      <c r="B5" s="696"/>
      <c r="C5" s="697"/>
      <c r="D5" s="698"/>
      <c r="E5" s="699"/>
      <c r="F5" s="699"/>
      <c r="G5" s="699"/>
      <c r="H5" s="699"/>
      <c r="I5" s="699"/>
      <c r="J5" s="699"/>
      <c r="K5" s="699"/>
      <c r="L5" s="699"/>
      <c r="M5" s="699"/>
      <c r="N5" s="699"/>
      <c r="O5" s="699"/>
      <c r="P5" s="700"/>
    </row>
    <row r="6" spans="1:16" ht="3.75" customHeight="1">
      <c r="A6" s="701"/>
      <c r="B6" s="106"/>
      <c r="C6" s="106"/>
      <c r="D6" s="702"/>
      <c r="E6" s="98"/>
      <c r="F6" s="98"/>
      <c r="G6" s="98"/>
      <c r="H6" s="98"/>
      <c r="I6" s="98"/>
      <c r="J6" s="98"/>
      <c r="K6" s="703"/>
      <c r="L6" s="98"/>
      <c r="M6" s="98"/>
      <c r="N6" s="98"/>
      <c r="O6" s="98"/>
      <c r="P6" s="704"/>
    </row>
    <row r="7" spans="1:16" ht="18" customHeight="1">
      <c r="A7" s="701"/>
      <c r="B7" s="106" t="s">
        <v>122</v>
      </c>
      <c r="C7" s="106" t="s">
        <v>297</v>
      </c>
      <c r="D7" s="705"/>
      <c r="E7" s="98"/>
      <c r="F7" s="706"/>
      <c r="G7" s="707">
        <f>'F12'!$M$9</f>
        <v>0</v>
      </c>
      <c r="H7" s="699"/>
      <c r="I7" s="725" t="s">
        <v>298</v>
      </c>
      <c r="J7" s="707">
        <f>'F12'!$M$10</f>
        <v>0</v>
      </c>
      <c r="K7" s="708" t="s">
        <v>251</v>
      </c>
      <c r="L7" s="707">
        <f>G7+J7</f>
        <v>0</v>
      </c>
      <c r="M7" s="699"/>
      <c r="N7" s="703" t="s">
        <v>299</v>
      </c>
      <c r="O7" s="703"/>
      <c r="P7" s="709"/>
    </row>
    <row r="8" spans="1:16" ht="9.75" customHeight="1">
      <c r="A8" s="710"/>
      <c r="B8" s="711"/>
      <c r="C8" s="711"/>
      <c r="D8" s="705"/>
      <c r="E8" s="98"/>
      <c r="F8" s="712"/>
      <c r="G8" s="713" t="s">
        <v>300</v>
      </c>
      <c r="H8" s="714"/>
      <c r="I8" s="712"/>
      <c r="J8" s="713" t="s">
        <v>301</v>
      </c>
      <c r="K8" s="715"/>
      <c r="L8" s="715"/>
      <c r="M8" s="712"/>
      <c r="N8" s="712"/>
      <c r="O8" s="712"/>
      <c r="P8" s="716"/>
    </row>
    <row r="9" spans="1:16" ht="13.5" customHeight="1">
      <c r="A9" s="710"/>
      <c r="B9" s="711" t="s">
        <v>131</v>
      </c>
      <c r="C9" s="106" t="s">
        <v>302</v>
      </c>
      <c r="D9" s="702"/>
      <c r="E9" s="717"/>
      <c r="F9" s="717"/>
      <c r="G9" s="717"/>
      <c r="H9" s="717"/>
      <c r="I9" s="717"/>
      <c r="J9" s="717"/>
      <c r="K9" s="703"/>
      <c r="L9" s="98"/>
      <c r="M9" s="98"/>
      <c r="N9" s="98"/>
      <c r="O9" s="98"/>
      <c r="P9" s="704"/>
    </row>
    <row r="10" spans="1:16" ht="15" customHeight="1">
      <c r="A10" s="701"/>
      <c r="B10" s="106"/>
      <c r="C10" s="718" t="s">
        <v>123</v>
      </c>
      <c r="D10" s="702" t="s">
        <v>303</v>
      </c>
      <c r="E10" s="98"/>
      <c r="F10" s="98"/>
      <c r="G10" s="707">
        <f>'F12'!$O$9</f>
        <v>0</v>
      </c>
      <c r="H10" s="699"/>
      <c r="I10" s="98"/>
      <c r="J10" s="707">
        <f>'F12'!$O$10</f>
        <v>0</v>
      </c>
      <c r="K10" s="703"/>
      <c r="L10" s="719"/>
      <c r="M10" s="98"/>
      <c r="N10" s="98"/>
      <c r="O10" s="98"/>
      <c r="P10" s="704"/>
    </row>
    <row r="11" spans="1:16" ht="9.75" customHeight="1">
      <c r="A11" s="701"/>
      <c r="B11" s="106"/>
      <c r="C11" s="718"/>
      <c r="D11" s="702"/>
      <c r="E11" s="98"/>
      <c r="F11" s="98"/>
      <c r="G11" s="713" t="s">
        <v>300</v>
      </c>
      <c r="H11" s="719"/>
      <c r="I11" s="98"/>
      <c r="J11" s="713" t="s">
        <v>301</v>
      </c>
      <c r="K11" s="703"/>
      <c r="L11" s="703"/>
      <c r="M11" s="703"/>
      <c r="N11" s="703"/>
      <c r="O11" s="703"/>
      <c r="P11" s="709"/>
    </row>
    <row r="12" spans="1:16" ht="15" customHeight="1">
      <c r="A12" s="701"/>
      <c r="B12" s="106"/>
      <c r="C12" s="705" t="s">
        <v>125</v>
      </c>
      <c r="D12" s="702" t="s">
        <v>304</v>
      </c>
      <c r="E12" s="98"/>
      <c r="F12" s="98"/>
      <c r="G12" s="98"/>
      <c r="H12" s="98"/>
      <c r="I12" s="98"/>
      <c r="J12" s="98"/>
      <c r="K12" s="703"/>
      <c r="L12" s="719"/>
      <c r="M12" s="98"/>
      <c r="N12" s="98"/>
      <c r="O12" s="98"/>
      <c r="P12" s="704"/>
    </row>
    <row r="13" spans="1:16" ht="12.75" customHeight="1">
      <c r="A13" s="701"/>
      <c r="B13" s="106"/>
      <c r="C13" s="106"/>
      <c r="D13" s="702"/>
      <c r="E13" s="98" t="s">
        <v>305</v>
      </c>
      <c r="F13" s="98"/>
      <c r="G13" s="720">
        <v>58</v>
      </c>
      <c r="H13" s="64"/>
      <c r="I13" s="65"/>
      <c r="J13" s="721">
        <v>78</v>
      </c>
      <c r="K13" s="703"/>
      <c r="L13" s="98"/>
      <c r="M13" s="98"/>
      <c r="N13" s="98"/>
      <c r="O13" s="98"/>
      <c r="P13" s="704"/>
    </row>
    <row r="14" spans="1:16" ht="15.75" customHeight="1">
      <c r="A14" s="701"/>
      <c r="B14" s="106"/>
      <c r="C14" s="722" t="s">
        <v>127</v>
      </c>
      <c r="D14" s="702" t="s">
        <v>302</v>
      </c>
      <c r="E14" s="98"/>
      <c r="F14" s="98"/>
      <c r="G14" s="98"/>
      <c r="H14" s="98"/>
      <c r="I14" s="98"/>
      <c r="J14" s="98"/>
      <c r="K14" s="703"/>
      <c r="L14" s="98"/>
      <c r="M14" s="98"/>
      <c r="N14" s="98"/>
      <c r="O14" s="98"/>
      <c r="P14" s="704"/>
    </row>
    <row r="15" spans="1:16" ht="11.25" customHeight="1">
      <c r="A15" s="701"/>
      <c r="B15" s="106"/>
      <c r="C15" s="106"/>
      <c r="D15" s="702"/>
      <c r="E15" s="723" t="s">
        <v>306</v>
      </c>
      <c r="F15" s="724"/>
      <c r="G15" s="39">
        <f>G10*G13</f>
        <v>0</v>
      </c>
      <c r="H15" s="697"/>
      <c r="I15" s="725" t="s">
        <v>298</v>
      </c>
      <c r="J15" s="707">
        <f>J10*J13</f>
        <v>0</v>
      </c>
      <c r="K15" s="708" t="s">
        <v>251</v>
      </c>
      <c r="L15" s="707">
        <f>G15+J15</f>
        <v>0</v>
      </c>
      <c r="M15" s="699"/>
      <c r="N15" s="98" t="s">
        <v>299</v>
      </c>
      <c r="O15" s="98"/>
      <c r="P15" s="704"/>
    </row>
    <row r="16" spans="1:16" ht="13.5" customHeight="1">
      <c r="A16" s="701"/>
      <c r="B16" s="106" t="s">
        <v>134</v>
      </c>
      <c r="C16" s="106" t="s">
        <v>307</v>
      </c>
      <c r="D16" s="702"/>
      <c r="E16" s="98"/>
      <c r="F16" s="98"/>
      <c r="G16" s="98"/>
      <c r="H16" s="98"/>
      <c r="I16" s="98"/>
      <c r="J16" s="98"/>
      <c r="K16" s="703"/>
      <c r="L16" s="98"/>
      <c r="M16" s="98"/>
      <c r="N16" s="98"/>
      <c r="O16" s="98"/>
      <c r="P16" s="704"/>
    </row>
    <row r="17" spans="1:16" ht="10.5" customHeight="1">
      <c r="A17" s="701"/>
      <c r="B17" s="106"/>
      <c r="C17" s="106"/>
      <c r="D17" s="702" t="s">
        <v>308</v>
      </c>
      <c r="E17" s="98"/>
      <c r="F17" s="98"/>
      <c r="G17" s="98"/>
      <c r="H17" s="98"/>
      <c r="I17" s="98"/>
      <c r="J17" s="98"/>
      <c r="K17" s="703"/>
      <c r="L17" s="719"/>
      <c r="M17" s="98"/>
      <c r="N17" s="98"/>
      <c r="O17" s="98"/>
      <c r="P17" s="704"/>
    </row>
    <row r="18" spans="1:16" ht="11.25" customHeight="1">
      <c r="A18" s="701"/>
      <c r="B18" s="106"/>
      <c r="C18" s="106"/>
      <c r="D18" s="702" t="s">
        <v>309</v>
      </c>
      <c r="E18" s="98"/>
      <c r="F18" s="98"/>
      <c r="G18" s="98"/>
      <c r="H18" s="98"/>
      <c r="I18" s="98"/>
      <c r="J18" s="98"/>
      <c r="K18" s="703"/>
      <c r="L18" s="707">
        <f>L7-L15</f>
        <v>0</v>
      </c>
      <c r="M18" s="699"/>
      <c r="N18" s="98" t="s">
        <v>299</v>
      </c>
      <c r="O18" s="98"/>
      <c r="P18" s="704"/>
    </row>
    <row r="19" spans="1:16" ht="13.5" customHeight="1">
      <c r="A19" s="701"/>
      <c r="B19" s="106" t="s">
        <v>137</v>
      </c>
      <c r="C19" s="106" t="s">
        <v>310</v>
      </c>
      <c r="D19" s="702"/>
      <c r="E19" s="98"/>
      <c r="F19" s="98"/>
      <c r="G19" s="98"/>
      <c r="H19" s="98"/>
      <c r="I19" s="98"/>
      <c r="J19" s="98"/>
      <c r="K19" s="703"/>
      <c r="L19" s="719"/>
      <c r="M19" s="98"/>
      <c r="N19" s="98"/>
      <c r="O19" s="98"/>
      <c r="P19" s="704"/>
    </row>
    <row r="20" spans="1:16" ht="10.5" customHeight="1">
      <c r="A20" s="701"/>
      <c r="B20" s="106"/>
      <c r="C20" s="106"/>
      <c r="D20" s="702" t="s">
        <v>302</v>
      </c>
      <c r="E20" s="726"/>
      <c r="F20" s="98"/>
      <c r="G20" s="727"/>
      <c r="H20" s="98"/>
      <c r="I20" s="98"/>
      <c r="J20" s="728">
        <f>IF(OR($L$21&gt;10,$L$21&lt;-10),"PROVIDE","")</f>
      </c>
      <c r="K20" s="703"/>
      <c r="L20" s="98"/>
      <c r="M20" s="98"/>
      <c r="N20" s="98"/>
      <c r="O20" s="98"/>
      <c r="P20" s="704"/>
    </row>
    <row r="21" spans="1:16" ht="11.25" customHeight="1">
      <c r="A21" s="701"/>
      <c r="B21" s="106"/>
      <c r="C21" s="106"/>
      <c r="D21" s="702" t="s">
        <v>311</v>
      </c>
      <c r="E21" s="98"/>
      <c r="F21" s="98"/>
      <c r="G21" s="98"/>
      <c r="H21" s="729"/>
      <c r="I21" s="98"/>
      <c r="J21" s="728">
        <f>IF(OR($L$21&gt;10,$L$21&lt;-10),"JUSTIFICATION","")</f>
      </c>
      <c r="K21" s="730"/>
      <c r="L21" s="731">
        <f>IF(ISERROR(L18/L15*100),0,L18/L15*100)</f>
        <v>0</v>
      </c>
      <c r="M21" s="699"/>
      <c r="N21" s="98" t="s">
        <v>312</v>
      </c>
      <c r="O21" s="98"/>
      <c r="P21" s="704"/>
    </row>
    <row r="22" spans="1:16" ht="9.75" customHeight="1">
      <c r="A22" s="701"/>
      <c r="B22" s="106"/>
      <c r="C22" s="106"/>
      <c r="D22" s="702"/>
      <c r="E22" s="98"/>
      <c r="F22" s="98"/>
      <c r="G22" s="98"/>
      <c r="H22" s="98"/>
      <c r="I22" s="98"/>
      <c r="J22" s="98"/>
      <c r="K22" s="732"/>
      <c r="L22" s="733" t="s">
        <v>313</v>
      </c>
      <c r="M22" s="719"/>
      <c r="N22" s="98"/>
      <c r="O22" s="98"/>
      <c r="P22" s="704"/>
    </row>
    <row r="23" spans="1:16" ht="7.5" customHeight="1">
      <c r="A23" s="734"/>
      <c r="B23" s="735"/>
      <c r="C23" s="735"/>
      <c r="D23" s="736"/>
      <c r="E23" s="737"/>
      <c r="F23" s="737"/>
      <c r="G23" s="737"/>
      <c r="H23" s="737"/>
      <c r="I23" s="737"/>
      <c r="J23" s="737"/>
      <c r="K23" s="738"/>
      <c r="L23" s="739"/>
      <c r="M23" s="699"/>
      <c r="N23" s="737"/>
      <c r="O23" s="737"/>
      <c r="P23" s="740"/>
    </row>
    <row r="24" spans="1:18" ht="18.75" customHeight="1">
      <c r="A24" s="1074"/>
      <c r="B24" s="1077" t="s">
        <v>738</v>
      </c>
      <c r="C24" s="910"/>
      <c r="D24" s="911"/>
      <c r="E24" s="912"/>
      <c r="F24" s="912"/>
      <c r="G24" s="912"/>
      <c r="H24" s="912"/>
      <c r="I24" s="912"/>
      <c r="J24" s="912"/>
      <c r="K24" s="912"/>
      <c r="L24" s="912"/>
      <c r="M24" s="912"/>
      <c r="N24" s="912"/>
      <c r="O24" s="912"/>
      <c r="P24" s="913"/>
      <c r="R24" s="1076" t="s">
        <v>739</v>
      </c>
    </row>
    <row r="25" spans="1:18" ht="11.25" customHeight="1">
      <c r="A25" s="1075"/>
      <c r="B25" s="1077" t="s">
        <v>740</v>
      </c>
      <c r="C25" s="106"/>
      <c r="D25" s="702"/>
      <c r="E25" s="98"/>
      <c r="F25" s="98"/>
      <c r="G25" s="98"/>
      <c r="H25" s="98"/>
      <c r="I25" s="98"/>
      <c r="J25" s="98"/>
      <c r="K25" s="703"/>
      <c r="L25" s="98"/>
      <c r="M25" s="98"/>
      <c r="N25" s="98"/>
      <c r="O25" s="98"/>
      <c r="P25" s="704"/>
      <c r="R25" s="1053"/>
    </row>
    <row r="26" spans="1:18" ht="11.25" customHeight="1">
      <c r="A26" s="925"/>
      <c r="B26" s="1077" t="s">
        <v>741</v>
      </c>
      <c r="C26" s="106"/>
      <c r="D26" s="702"/>
      <c r="E26" s="98"/>
      <c r="F26" s="98"/>
      <c r="G26" s="98"/>
      <c r="H26" s="98"/>
      <c r="I26" s="98"/>
      <c r="J26" s="98"/>
      <c r="K26" s="703"/>
      <c r="L26" s="98"/>
      <c r="M26" s="98"/>
      <c r="N26" s="98"/>
      <c r="O26" s="98"/>
      <c r="P26" s="704"/>
      <c r="R26" s="1053"/>
    </row>
    <row r="27" spans="1:18" ht="11.25" customHeight="1">
      <c r="A27" s="925"/>
      <c r="C27" s="106"/>
      <c r="D27" s="702"/>
      <c r="E27" s="98"/>
      <c r="F27" s="98"/>
      <c r="G27" s="98"/>
      <c r="H27" s="98"/>
      <c r="I27" s="98"/>
      <c r="J27" s="98"/>
      <c r="K27" s="703"/>
      <c r="L27" s="98"/>
      <c r="M27" s="98"/>
      <c r="N27" s="98"/>
      <c r="O27" s="98"/>
      <c r="P27" s="704"/>
      <c r="R27" s="1053"/>
    </row>
    <row r="28" spans="1:16" ht="6" customHeight="1">
      <c r="A28" s="701"/>
      <c r="C28" s="106"/>
      <c r="D28" s="702"/>
      <c r="E28" s="98"/>
      <c r="F28" s="98"/>
      <c r="G28" s="98"/>
      <c r="H28" s="98"/>
      <c r="I28" s="98"/>
      <c r="J28" s="98"/>
      <c r="K28" s="703"/>
      <c r="L28" s="98"/>
      <c r="M28" s="98"/>
      <c r="N28" s="98"/>
      <c r="O28" s="98"/>
      <c r="P28" s="704"/>
    </row>
    <row r="29" spans="1:16" ht="15.75" customHeight="1">
      <c r="A29" s="701"/>
      <c r="B29" s="914"/>
      <c r="C29" s="915"/>
      <c r="D29" s="916" t="s">
        <v>545</v>
      </c>
      <c r="E29" s="917"/>
      <c r="F29" s="918"/>
      <c r="G29" s="918"/>
      <c r="H29" s="918"/>
      <c r="I29" s="918"/>
      <c r="J29" s="918"/>
      <c r="K29" s="919"/>
      <c r="L29" s="918"/>
      <c r="M29" s="918"/>
      <c r="N29" s="918"/>
      <c r="O29" s="918"/>
      <c r="P29" s="704"/>
    </row>
    <row r="30" spans="1:16" ht="15.75" customHeight="1">
      <c r="A30" s="701"/>
      <c r="B30" s="914"/>
      <c r="C30" s="915"/>
      <c r="D30" s="916" t="s">
        <v>535</v>
      </c>
      <c r="E30" s="917"/>
      <c r="F30" s="918"/>
      <c r="G30" s="918"/>
      <c r="H30" s="918"/>
      <c r="I30" s="918"/>
      <c r="J30" s="918"/>
      <c r="K30" s="919"/>
      <c r="L30" s="918"/>
      <c r="M30" s="918"/>
      <c r="N30" s="918"/>
      <c r="O30" s="918"/>
      <c r="P30" s="704"/>
    </row>
    <row r="31" spans="1:16" ht="15.75" customHeight="1">
      <c r="A31" s="701"/>
      <c r="B31" s="914"/>
      <c r="C31" s="915"/>
      <c r="D31" s="920" t="s">
        <v>726</v>
      </c>
      <c r="E31" s="917"/>
      <c r="F31" s="921"/>
      <c r="G31" s="918"/>
      <c r="H31" s="921"/>
      <c r="I31" s="921"/>
      <c r="J31" s="921"/>
      <c r="K31" s="921"/>
      <c r="L31" s="921"/>
      <c r="M31" s="921"/>
      <c r="N31" s="921"/>
      <c r="O31" s="921"/>
      <c r="P31" s="704"/>
    </row>
    <row r="32" spans="1:16" ht="15.75" customHeight="1">
      <c r="A32" s="701"/>
      <c r="B32" s="914"/>
      <c r="C32" s="915"/>
      <c r="D32" s="918" t="s">
        <v>536</v>
      </c>
      <c r="E32" s="918"/>
      <c r="F32" s="922"/>
      <c r="G32" s="923"/>
      <c r="H32" s="923"/>
      <c r="I32" s="923"/>
      <c r="J32" s="923"/>
      <c r="K32" s="924"/>
      <c r="L32" s="923"/>
      <c r="M32" s="923"/>
      <c r="N32" s="923"/>
      <c r="O32" s="921"/>
      <c r="P32" s="704"/>
    </row>
    <row r="33" spans="1:16" ht="12" customHeight="1">
      <c r="A33" s="734"/>
      <c r="B33" s="741"/>
      <c r="C33" s="735"/>
      <c r="D33" s="736"/>
      <c r="E33" s="737"/>
      <c r="F33" s="737"/>
      <c r="G33" s="737"/>
      <c r="H33" s="737"/>
      <c r="I33" s="737"/>
      <c r="J33" s="737"/>
      <c r="K33" s="693"/>
      <c r="L33" s="737"/>
      <c r="M33" s="737"/>
      <c r="N33" s="737"/>
      <c r="O33" s="737"/>
      <c r="P33" s="740"/>
    </row>
    <row r="34" spans="1:16" ht="12.75" customHeight="1">
      <c r="A34" s="695" t="s">
        <v>314</v>
      </c>
      <c r="B34" s="742"/>
      <c r="C34" s="697"/>
      <c r="D34" s="698"/>
      <c r="E34" s="699"/>
      <c r="F34" s="699"/>
      <c r="G34" s="699"/>
      <c r="H34" s="699"/>
      <c r="I34" s="699"/>
      <c r="J34" s="699"/>
      <c r="K34" s="699"/>
      <c r="L34" s="699"/>
      <c r="M34" s="699"/>
      <c r="N34" s="699"/>
      <c r="O34" s="699"/>
      <c r="P34" s="700"/>
    </row>
    <row r="35" spans="1:16" ht="9" customHeight="1">
      <c r="A35" s="701"/>
      <c r="B35" s="106"/>
      <c r="C35" s="106"/>
      <c r="D35" s="702"/>
      <c r="E35" s="98"/>
      <c r="F35" s="98"/>
      <c r="G35" s="98"/>
      <c r="H35" s="98"/>
      <c r="I35" s="98"/>
      <c r="J35" s="98"/>
      <c r="K35" s="703"/>
      <c r="L35" s="98"/>
      <c r="M35" s="98"/>
      <c r="N35" s="98"/>
      <c r="O35" s="98"/>
      <c r="P35" s="704"/>
    </row>
    <row r="36" spans="1:16" ht="13.5" customHeight="1">
      <c r="A36" s="701"/>
      <c r="B36" s="106" t="s">
        <v>138</v>
      </c>
      <c r="C36" s="106" t="s">
        <v>315</v>
      </c>
      <c r="D36" s="702"/>
      <c r="E36" s="98"/>
      <c r="F36" s="98"/>
      <c r="G36" s="98"/>
      <c r="H36" s="98"/>
      <c r="I36" s="98"/>
      <c r="J36" s="98"/>
      <c r="K36" s="703"/>
      <c r="L36" s="98"/>
      <c r="M36" s="98"/>
      <c r="N36" s="98"/>
      <c r="O36" s="98"/>
      <c r="P36" s="704"/>
    </row>
    <row r="37" spans="1:16" ht="15" customHeight="1">
      <c r="A37" s="701"/>
      <c r="B37" s="106"/>
      <c r="C37" s="722" t="s">
        <v>123</v>
      </c>
      <c r="D37" s="702" t="s">
        <v>316</v>
      </c>
      <c r="E37" s="98"/>
      <c r="F37" s="98"/>
      <c r="G37" s="98"/>
      <c r="H37" s="775"/>
      <c r="I37" s="707"/>
      <c r="J37" s="98" t="s">
        <v>299</v>
      </c>
      <c r="K37" s="114">
        <f>IF(AND($H$37=0,$H$39=0),"",IF(AND($H$39&gt;0,$H$37=0),"THIS PROJECT MUST",IF($H$39/$H$37*100&gt;20,"THIS PROJECT MUST","")))</f>
      </c>
      <c r="L37" s="98"/>
      <c r="M37" s="98"/>
      <c r="N37" s="98"/>
      <c r="O37" s="98"/>
      <c r="P37" s="704"/>
    </row>
    <row r="38" spans="1:16" ht="15" customHeight="1">
      <c r="A38" s="701"/>
      <c r="B38" s="106"/>
      <c r="C38" s="106"/>
      <c r="D38" s="702"/>
      <c r="E38" s="98"/>
      <c r="F38" s="98"/>
      <c r="G38" s="98"/>
      <c r="H38" s="713"/>
      <c r="I38" s="719"/>
      <c r="J38" s="98"/>
      <c r="K38" s="114">
        <f>IF(AND($H$37=0,$H$39=0),"",IF(AND($H$39&gt;0,$H$37=0),"COMPLY WITH",IF($H$39/$H$37*100&gt;20,"COMPLY WITH","")))</f>
      </c>
      <c r="L38" s="98"/>
      <c r="M38" s="98"/>
      <c r="N38" s="98"/>
      <c r="O38" s="98"/>
      <c r="P38" s="704"/>
    </row>
    <row r="39" spans="1:16" ht="15" customHeight="1">
      <c r="A39" s="701"/>
      <c r="B39" s="106"/>
      <c r="C39" s="722" t="s">
        <v>125</v>
      </c>
      <c r="D39" s="702" t="s">
        <v>317</v>
      </c>
      <c r="E39" s="98"/>
      <c r="F39" s="98"/>
      <c r="G39" s="98"/>
      <c r="H39" s="775"/>
      <c r="I39" s="707"/>
      <c r="J39" s="98" t="s">
        <v>299</v>
      </c>
      <c r="K39" s="114">
        <f>IF(AND($H$37=0,$H$39=0),"",IF(AND($H$39&gt;0,$H$37=0),"ACT 34 OF 1973",IF($H$39/$H$37*100&gt;20,"ACT 34 OF 1973","")))</f>
      </c>
      <c r="L39" s="98"/>
      <c r="M39" s="98"/>
      <c r="N39" s="98"/>
      <c r="O39" s="98"/>
      <c r="P39" s="704"/>
    </row>
    <row r="40" spans="1:16" ht="15" customHeight="1">
      <c r="A40" s="701"/>
      <c r="B40" s="106"/>
      <c r="C40" s="106"/>
      <c r="D40" s="702"/>
      <c r="E40" s="98"/>
      <c r="F40" s="98"/>
      <c r="G40" s="98"/>
      <c r="H40" s="713"/>
      <c r="I40" s="719"/>
      <c r="J40" s="98"/>
      <c r="K40" s="63"/>
      <c r="L40" s="98"/>
      <c r="M40" s="98"/>
      <c r="N40" s="98"/>
      <c r="O40" s="98"/>
      <c r="P40" s="704"/>
    </row>
    <row r="41" spans="1:16" ht="15" customHeight="1">
      <c r="A41" s="701"/>
      <c r="B41" s="106"/>
      <c r="C41" s="722" t="s">
        <v>127</v>
      </c>
      <c r="D41" s="702" t="s">
        <v>318</v>
      </c>
      <c r="E41" s="98"/>
      <c r="F41" s="98"/>
      <c r="G41" s="976">
        <f>IF(AND($K$42&gt;0,$K$42&gt;=$K$41),"ARCHITECTURAL AREA","")</f>
      </c>
      <c r="H41" s="777"/>
      <c r="I41" s="778">
        <f>IF($H$37=0,"",IF(AND($H$39/$H$37*100&gt;=18,$H$39/$H$37*100&lt;=20),"SUBMIT AREA",""))</f>
      </c>
      <c r="J41" s="98"/>
      <c r="K41" s="707">
        <f>H37+H39</f>
        <v>0</v>
      </c>
      <c r="L41" s="699"/>
      <c r="M41" s="699"/>
      <c r="N41" s="98" t="s">
        <v>299</v>
      </c>
      <c r="O41" s="98"/>
      <c r="P41" s="704"/>
    </row>
    <row r="42" spans="1:16" ht="18" customHeight="1">
      <c r="A42" s="701"/>
      <c r="B42" s="106" t="s">
        <v>149</v>
      </c>
      <c r="C42" s="106" t="s">
        <v>319</v>
      </c>
      <c r="D42" s="702"/>
      <c r="E42" s="98"/>
      <c r="F42" s="98"/>
      <c r="G42" s="978">
        <f>IF(AND($K$42&gt;0,$K$42&gt;=$K$41),"AREA MUST BE","")</f>
      </c>
      <c r="I42" s="778">
        <f>IF($H$37=0,"",IF(AND($H$39/$H$37*100&gt;=18,$H$39/$H$37*100&lt;=20),"CALCULATIONS",""))</f>
      </c>
      <c r="J42" s="98"/>
      <c r="K42" s="743">
        <f>'F12'!M20</f>
        <v>0</v>
      </c>
      <c r="L42" s="699"/>
      <c r="M42" s="699"/>
      <c r="N42" s="98" t="s">
        <v>299</v>
      </c>
      <c r="O42" s="98"/>
      <c r="P42" s="704"/>
    </row>
    <row r="43" spans="1:16" ht="12" customHeight="1">
      <c r="A43" s="701"/>
      <c r="B43" s="106"/>
      <c r="C43" s="106"/>
      <c r="D43" s="702"/>
      <c r="E43" s="98"/>
      <c r="F43" s="98"/>
      <c r="G43" s="977">
        <f>IF(AND($K$42&gt;0,$K$42&gt;=$K$41),"GREATER THAN","")</f>
      </c>
      <c r="J43" s="744">
        <f>IF($K$44&gt;1.58,"PROVIDE","")</f>
      </c>
      <c r="K43" s="776" t="s">
        <v>320</v>
      </c>
      <c r="L43" s="776"/>
      <c r="M43" s="776"/>
      <c r="N43" s="98"/>
      <c r="O43" s="98"/>
      <c r="P43" s="704"/>
    </row>
    <row r="44" spans="1:16" ht="15.75" customHeight="1">
      <c r="A44" s="701"/>
      <c r="B44" s="106" t="s">
        <v>321</v>
      </c>
      <c r="C44" s="66" t="s">
        <v>322</v>
      </c>
      <c r="D44" s="66"/>
      <c r="E44" s="98"/>
      <c r="F44" s="98"/>
      <c r="G44" s="976">
        <f>IF(AND($K$42&gt;0,$K$42&gt;=$K$41),"SCHEDULED AREA","")</f>
      </c>
      <c r="J44" s="728">
        <f>IF($K$44&gt;1.58,"JUSTIFICATION","")</f>
      </c>
      <c r="K44" s="745">
        <f>IF(ISERROR(ROUND(K41/K42,3)),0,ROUND(K41/K42,3))</f>
        <v>0</v>
      </c>
      <c r="L44" s="746"/>
      <c r="M44" s="699"/>
      <c r="N44" s="98"/>
      <c r="O44" s="98"/>
      <c r="P44" s="704"/>
    </row>
    <row r="45" spans="1:16" ht="10.5" customHeight="1">
      <c r="A45" s="701"/>
      <c r="B45" s="106"/>
      <c r="C45" s="106"/>
      <c r="D45" s="702" t="s">
        <v>323</v>
      </c>
      <c r="E45" s="98"/>
      <c r="F45" s="98"/>
      <c r="G45" s="98"/>
      <c r="I45" s="98"/>
      <c r="J45" s="98"/>
      <c r="K45" s="713" t="s">
        <v>324</v>
      </c>
      <c r="L45" s="719"/>
      <c r="M45" s="719"/>
      <c r="N45" s="98"/>
      <c r="O45" s="98"/>
      <c r="P45" s="704"/>
    </row>
    <row r="46" spans="1:16" ht="11.25" customHeight="1">
      <c r="A46" s="734"/>
      <c r="B46" s="735"/>
      <c r="C46" s="735"/>
      <c r="D46" s="736"/>
      <c r="E46" s="737"/>
      <c r="F46" s="737"/>
      <c r="G46" s="737"/>
      <c r="H46" s="737"/>
      <c r="I46" s="737"/>
      <c r="J46" s="737"/>
      <c r="K46" s="747"/>
      <c r="L46" s="699"/>
      <c r="M46" s="699"/>
      <c r="N46" s="737"/>
      <c r="O46" s="737"/>
      <c r="P46" s="740"/>
    </row>
    <row r="47" spans="1:16" ht="7.5" customHeight="1">
      <c r="A47" s="748"/>
      <c r="B47" s="134"/>
      <c r="C47" s="749"/>
      <c r="D47" s="750"/>
      <c r="E47" s="719"/>
      <c r="F47" s="719"/>
      <c r="G47" s="719"/>
      <c r="H47" s="719"/>
      <c r="I47" s="719"/>
      <c r="J47" s="719"/>
      <c r="K47" s="719"/>
      <c r="L47" s="719"/>
      <c r="M47" s="719"/>
      <c r="N47" s="719"/>
      <c r="O47" s="719"/>
      <c r="P47" s="751"/>
    </row>
    <row r="48" spans="1:16" ht="12" customHeight="1">
      <c r="A48" s="929" t="s">
        <v>537</v>
      </c>
      <c r="B48" s="134"/>
      <c r="C48" s="749"/>
      <c r="D48" s="750"/>
      <c r="E48" s="719"/>
      <c r="F48" s="719"/>
      <c r="G48" s="719"/>
      <c r="H48" s="719"/>
      <c r="I48" s="719"/>
      <c r="J48" s="719"/>
      <c r="K48" s="719"/>
      <c r="L48" s="719"/>
      <c r="M48" s="719"/>
      <c r="N48" s="719"/>
      <c r="O48" s="719"/>
      <c r="P48" s="704"/>
    </row>
    <row r="49" spans="1:16" ht="12" customHeight="1">
      <c r="A49" s="930" t="s">
        <v>538</v>
      </c>
      <c r="B49" s="926"/>
      <c r="C49" s="723"/>
      <c r="D49" s="927"/>
      <c r="E49" s="703"/>
      <c r="F49" s="703"/>
      <c r="G49" s="703"/>
      <c r="H49" s="703"/>
      <c r="I49" s="703"/>
      <c r="J49" s="703"/>
      <c r="K49" s="703"/>
      <c r="L49" s="703"/>
      <c r="M49" s="703"/>
      <c r="N49" s="703"/>
      <c r="O49" s="703"/>
      <c r="P49" s="704"/>
    </row>
    <row r="50" spans="1:16" ht="12" customHeight="1">
      <c r="A50" s="930" t="s">
        <v>539</v>
      </c>
      <c r="B50" s="926"/>
      <c r="C50" s="723"/>
      <c r="D50" s="927"/>
      <c r="E50" s="703"/>
      <c r="F50" s="703"/>
      <c r="G50" s="703"/>
      <c r="H50" s="703"/>
      <c r="I50" s="703"/>
      <c r="J50" s="703"/>
      <c r="K50" s="703"/>
      <c r="L50" s="703"/>
      <c r="M50" s="703"/>
      <c r="N50" s="703"/>
      <c r="O50" s="703"/>
      <c r="P50" s="704"/>
    </row>
    <row r="51" spans="1:16" ht="9" customHeight="1">
      <c r="A51" s="701"/>
      <c r="B51" s="106"/>
      <c r="C51" s="106"/>
      <c r="D51" s="702"/>
      <c r="E51" s="98"/>
      <c r="F51" s="98"/>
      <c r="G51" s="98"/>
      <c r="H51" s="98"/>
      <c r="I51" s="98"/>
      <c r="J51" s="98"/>
      <c r="K51" s="703"/>
      <c r="L51" s="98"/>
      <c r="M51" s="98"/>
      <c r="N51" s="98"/>
      <c r="O51" s="98"/>
      <c r="P51" s="704"/>
    </row>
    <row r="52" spans="1:16" ht="15.75" customHeight="1">
      <c r="A52" s="701"/>
      <c r="B52" s="914"/>
      <c r="C52" s="915"/>
      <c r="D52" s="918" t="s">
        <v>540</v>
      </c>
      <c r="E52" s="664"/>
      <c r="F52" s="664"/>
      <c r="G52" s="664"/>
      <c r="H52" s="932"/>
      <c r="I52" s="916" t="s">
        <v>541</v>
      </c>
      <c r="J52" s="918"/>
      <c r="K52" s="919"/>
      <c r="L52" s="918"/>
      <c r="M52" s="918"/>
      <c r="N52" s="918"/>
      <c r="O52" s="918"/>
      <c r="P52" s="704"/>
    </row>
    <row r="53" spans="1:16" ht="12.75" customHeight="1">
      <c r="A53" s="701"/>
      <c r="B53" s="106"/>
      <c r="C53" s="106"/>
      <c r="D53" s="931" t="s">
        <v>544</v>
      </c>
      <c r="E53" s="98"/>
      <c r="F53" s="98"/>
      <c r="G53" s="98"/>
      <c r="H53" s="98"/>
      <c r="I53" s="98"/>
      <c r="J53" s="98"/>
      <c r="K53" s="703"/>
      <c r="L53" s="98"/>
      <c r="M53" s="98"/>
      <c r="N53" s="98"/>
      <c r="O53" s="98"/>
      <c r="P53" s="704"/>
    </row>
    <row r="54" spans="1:16" ht="15.75" customHeight="1">
      <c r="A54" s="701"/>
      <c r="B54" s="914"/>
      <c r="C54" s="915"/>
      <c r="D54" s="928" t="s">
        <v>542</v>
      </c>
      <c r="E54" s="664"/>
      <c r="F54" s="664"/>
      <c r="G54" s="918"/>
      <c r="H54" s="932"/>
      <c r="I54" s="918" t="s">
        <v>543</v>
      </c>
      <c r="J54" s="918"/>
      <c r="K54" s="919"/>
      <c r="L54" s="918"/>
      <c r="M54" s="918"/>
      <c r="N54" s="918"/>
      <c r="O54" s="918"/>
      <c r="P54" s="704"/>
    </row>
    <row r="55" spans="1:16" ht="15.75" customHeight="1">
      <c r="A55" s="701"/>
      <c r="B55" s="914"/>
      <c r="C55" s="915"/>
      <c r="D55" s="918" t="s">
        <v>536</v>
      </c>
      <c r="E55" s="664"/>
      <c r="F55" s="922"/>
      <c r="G55" s="923"/>
      <c r="H55" s="923"/>
      <c r="I55" s="923"/>
      <c r="J55" s="923"/>
      <c r="K55" s="924"/>
      <c r="L55" s="923"/>
      <c r="M55" s="923"/>
      <c r="N55" s="923"/>
      <c r="O55" s="923"/>
      <c r="P55" s="704"/>
    </row>
    <row r="56" spans="1:16" ht="6.75" customHeight="1">
      <c r="A56" s="752"/>
      <c r="B56" s="753"/>
      <c r="C56" s="735"/>
      <c r="D56" s="736"/>
      <c r="E56" s="737"/>
      <c r="F56" s="737"/>
      <c r="G56" s="737"/>
      <c r="H56" s="737"/>
      <c r="I56" s="737"/>
      <c r="J56" s="737"/>
      <c r="K56" s="693"/>
      <c r="L56" s="737"/>
      <c r="M56" s="737"/>
      <c r="N56" s="737"/>
      <c r="O56" s="737"/>
      <c r="P56" s="740"/>
    </row>
    <row r="57" spans="1:16" ht="9.75" customHeight="1">
      <c r="A57" s="754"/>
      <c r="B57" s="754"/>
      <c r="C57" s="106"/>
      <c r="D57" s="702"/>
      <c r="E57" s="98"/>
      <c r="F57" s="98"/>
      <c r="G57" s="98"/>
      <c r="H57" s="98"/>
      <c r="I57" s="98"/>
      <c r="J57" s="98"/>
      <c r="K57" s="703"/>
      <c r="L57" s="98"/>
      <c r="M57" s="98"/>
      <c r="N57" s="98"/>
      <c r="O57" s="98"/>
      <c r="P57" s="98"/>
    </row>
    <row r="58" spans="1:16" ht="11.25" customHeight="1">
      <c r="A58" s="664" t="str">
        <f>Rev_Date</f>
        <v>REVISED JULY 1, 2010</v>
      </c>
      <c r="F58" s="756" t="str">
        <f>Exp_Date</f>
        <v>FORM EXPIRES 6-30-12</v>
      </c>
      <c r="G58" s="756"/>
      <c r="H58" s="756"/>
      <c r="I58" s="756"/>
      <c r="J58" s="756"/>
      <c r="K58" s="756"/>
      <c r="L58" s="756"/>
      <c r="P58" s="755" t="s">
        <v>325</v>
      </c>
    </row>
    <row r="60" ht="13.5">
      <c r="G60" s="777">
        <f>IF(AND(ROUND($L$45,4)&gt;=18,ROUND($L$45,4)&lt;=20),"SUBMIT AREA","")</f>
      </c>
    </row>
  </sheetData>
  <sheetProtection sheet="1" objects="1" scenarios="1"/>
  <printOptions horizontalCentered="1" verticalCentered="1"/>
  <pageMargins left="0.25" right="0.25" top="0.25" bottom="0.25" header="0.5" footer="0.5"/>
  <pageSetup blackAndWhite="1" fitToHeight="1" fitToWidth="1" orientation="portrait" scale="84" r:id="rId1"/>
</worksheet>
</file>

<file path=xl/worksheets/sheet16.xml><?xml version="1.0" encoding="utf-8"?>
<worksheet xmlns="http://schemas.openxmlformats.org/spreadsheetml/2006/main" xmlns:r="http://schemas.openxmlformats.org/officeDocument/2006/relationships">
  <sheetPr>
    <pageSetUpPr fitToPage="1"/>
  </sheetPr>
  <dimension ref="A1:O78"/>
  <sheetViews>
    <sheetView showGridLines="0" showZeros="0" zoomScale="111" zoomScaleNormal="111" workbookViewId="0" topLeftCell="A1">
      <selection activeCell="F22" sqref="F22"/>
    </sheetView>
  </sheetViews>
  <sheetFormatPr defaultColWidth="9.140625" defaultRowHeight="12.75"/>
  <cols>
    <col min="1" max="1" width="8.28125" style="68" customWidth="1"/>
    <col min="2" max="2" width="3.57421875" style="68" customWidth="1"/>
    <col min="3" max="4" width="2.7109375" style="68" customWidth="1"/>
    <col min="5" max="5" width="41.7109375" style="68" customWidth="1"/>
    <col min="6" max="6" width="7.7109375" style="68" customWidth="1"/>
    <col min="7" max="7" width="8.7109375" style="68" customWidth="1"/>
    <col min="8" max="8" width="9.7109375" style="68" customWidth="1"/>
    <col min="9" max="9" width="8.7109375" style="68" customWidth="1"/>
    <col min="10" max="10" width="9.7109375" style="68" customWidth="1"/>
    <col min="11" max="11" width="11.140625" style="68" customWidth="1"/>
    <col min="12" max="13" width="4.7109375" style="68" customWidth="1"/>
    <col min="14" max="14" width="2.7109375" style="68" customWidth="1"/>
    <col min="15" max="15" width="11.140625" style="68" customWidth="1"/>
    <col min="16" max="16384" width="9.140625" style="68" customWidth="1"/>
  </cols>
  <sheetData>
    <row r="1" spans="1:15" ht="13.5">
      <c r="A1" s="165" t="s">
        <v>326</v>
      </c>
      <c r="B1" s="249"/>
      <c r="C1" s="249"/>
      <c r="D1" s="249"/>
      <c r="E1" s="166"/>
      <c r="F1" s="166"/>
      <c r="G1" s="166"/>
      <c r="H1" s="166"/>
      <c r="I1" s="166"/>
      <c r="J1" s="166"/>
      <c r="K1" s="166"/>
      <c r="L1" s="166"/>
      <c r="M1" s="166"/>
      <c r="N1" s="166"/>
      <c r="O1" s="167"/>
    </row>
    <row r="2" spans="1:15" ht="9" customHeight="1">
      <c r="A2" s="168" t="s">
        <v>655</v>
      </c>
      <c r="B2" s="111"/>
      <c r="C2" s="111"/>
      <c r="D2" s="111"/>
      <c r="E2" s="178" t="s">
        <v>116</v>
      </c>
      <c r="F2" s="70"/>
      <c r="G2" s="70"/>
      <c r="H2" s="70"/>
      <c r="I2" s="70"/>
      <c r="J2" s="70"/>
      <c r="K2" s="168" t="s">
        <v>120</v>
      </c>
      <c r="L2" s="432"/>
      <c r="M2" s="112"/>
      <c r="N2" s="432"/>
      <c r="O2" s="170"/>
    </row>
    <row r="3" spans="1:15" s="153" customFormat="1" ht="12.75" customHeight="1">
      <c r="A3" s="177">
        <f>'[1]A01'!E4</f>
        <v>0</v>
      </c>
      <c r="B3" s="251"/>
      <c r="C3" s="251"/>
      <c r="D3" s="758"/>
      <c r="E3" s="179">
        <f>'[1]A01'!E5</f>
        <v>0</v>
      </c>
      <c r="F3" s="759"/>
      <c r="G3" s="759"/>
      <c r="H3" s="759"/>
      <c r="I3" s="759"/>
      <c r="J3" s="759"/>
      <c r="K3" s="11"/>
      <c r="L3" s="1006">
        <f>'[1]A01'!P5</f>
        <v>0</v>
      </c>
      <c r="M3" s="760" t="s">
        <v>1</v>
      </c>
      <c r="N3" s="1006">
        <f>'[1]A01'!R5</f>
        <v>0</v>
      </c>
      <c r="O3" s="598"/>
    </row>
    <row r="4" spans="1:15" ht="5.25" customHeight="1">
      <c r="A4" s="173"/>
      <c r="B4" s="128"/>
      <c r="C4" s="128"/>
      <c r="D4" s="761"/>
      <c r="E4" s="175"/>
      <c r="F4" s="128"/>
      <c r="G4" s="128"/>
      <c r="H4" s="128"/>
      <c r="I4" s="128"/>
      <c r="J4" s="128"/>
      <c r="K4" s="175"/>
      <c r="L4" s="465"/>
      <c r="M4" s="465"/>
      <c r="N4" s="465"/>
      <c r="O4" s="176"/>
    </row>
    <row r="5" spans="1:15" ht="15" customHeight="1">
      <c r="A5" s="1007" t="s">
        <v>656</v>
      </c>
      <c r="B5" s="854"/>
      <c r="C5" s="854"/>
      <c r="D5" s="1008"/>
      <c r="E5" s="1008"/>
      <c r="F5" s="854"/>
      <c r="G5" s="854"/>
      <c r="H5" s="854"/>
      <c r="I5" s="854"/>
      <c r="J5" s="854"/>
      <c r="K5" s="1008"/>
      <c r="L5" s="1009"/>
      <c r="M5" s="1009"/>
      <c r="N5" s="1009"/>
      <c r="O5" s="1010"/>
    </row>
    <row r="6" spans="1:15" ht="11.25" customHeight="1">
      <c r="A6" s="997" t="s">
        <v>686</v>
      </c>
      <c r="B6" s="129"/>
      <c r="C6" s="129"/>
      <c r="D6" s="773"/>
      <c r="E6" s="773"/>
      <c r="F6" s="129"/>
      <c r="G6" s="129"/>
      <c r="H6" s="129"/>
      <c r="I6" s="129"/>
      <c r="J6" s="129"/>
      <c r="K6" s="773"/>
      <c r="L6" s="441"/>
      <c r="M6" s="441"/>
      <c r="N6" s="441"/>
      <c r="O6" s="497"/>
    </row>
    <row r="7" spans="1:15" ht="7.5" customHeight="1">
      <c r="A7" s="171"/>
      <c r="B7" s="140"/>
      <c r="C7" s="70"/>
      <c r="D7" s="111"/>
      <c r="E7" s="111"/>
      <c r="F7" s="70"/>
      <c r="G7" s="70"/>
      <c r="H7" s="70"/>
      <c r="I7" s="70"/>
      <c r="J7" s="70"/>
      <c r="K7" s="111"/>
      <c r="L7" s="112"/>
      <c r="M7" s="112"/>
      <c r="N7" s="112"/>
      <c r="O7" s="170"/>
    </row>
    <row r="8" spans="1:15" ht="15" customHeight="1">
      <c r="A8" s="171"/>
      <c r="B8" s="139" t="s">
        <v>657</v>
      </c>
      <c r="C8" s="70" t="s">
        <v>658</v>
      </c>
      <c r="D8" s="111"/>
      <c r="E8" s="111"/>
      <c r="F8" s="70"/>
      <c r="G8" s="70"/>
      <c r="H8" s="70"/>
      <c r="I8" s="70"/>
      <c r="K8" s="1011">
        <f>IF(AND('F13'!L15&gt;0,'F13'!L21&lt;-10),ROUND('F13'!L21/100,4),0)</f>
        <v>0</v>
      </c>
      <c r="L8" s="441"/>
      <c r="M8" s="1012"/>
      <c r="N8" s="112"/>
      <c r="O8" s="170"/>
    </row>
    <row r="9" spans="1:15" ht="15" customHeight="1">
      <c r="A9" s="171"/>
      <c r="B9" s="140"/>
      <c r="C9" s="70" t="s">
        <v>687</v>
      </c>
      <c r="D9" s="111"/>
      <c r="E9" s="111"/>
      <c r="F9" s="70"/>
      <c r="G9" s="70"/>
      <c r="H9" s="70"/>
      <c r="I9" s="70"/>
      <c r="J9" s="70"/>
      <c r="K9" s="111"/>
      <c r="L9" s="112"/>
      <c r="M9" s="112"/>
      <c r="N9" s="112"/>
      <c r="O9" s="170"/>
    </row>
    <row r="10" spans="1:15" ht="15" customHeight="1">
      <c r="A10" s="171"/>
      <c r="B10" s="139" t="s">
        <v>659</v>
      </c>
      <c r="C10" s="70" t="s">
        <v>688</v>
      </c>
      <c r="D10" s="111"/>
      <c r="E10" s="111"/>
      <c r="F10" s="70"/>
      <c r="G10" s="70"/>
      <c r="H10" s="70"/>
      <c r="I10" s="70"/>
      <c r="J10" s="70"/>
      <c r="K10" s="1013">
        <v>-0.1</v>
      </c>
      <c r="L10" s="1012"/>
      <c r="M10" s="1012"/>
      <c r="N10" s="112"/>
      <c r="O10" s="170"/>
    </row>
    <row r="11" spans="1:15" ht="15" customHeight="1">
      <c r="A11" s="171"/>
      <c r="B11" s="140"/>
      <c r="C11" s="70"/>
      <c r="D11" s="111"/>
      <c r="E11" s="111"/>
      <c r="F11" s="70"/>
      <c r="G11" s="70"/>
      <c r="H11" s="70"/>
      <c r="I11" s="70"/>
      <c r="J11" s="70"/>
      <c r="K11" s="111"/>
      <c r="L11" s="112"/>
      <c r="M11" s="112"/>
      <c r="N11" s="112"/>
      <c r="O11" s="170"/>
    </row>
    <row r="12" spans="1:15" ht="15" customHeight="1">
      <c r="A12" s="171"/>
      <c r="B12" s="139" t="s">
        <v>660</v>
      </c>
      <c r="C12" s="70" t="s">
        <v>661</v>
      </c>
      <c r="D12" s="111"/>
      <c r="E12" s="111"/>
      <c r="F12" s="70"/>
      <c r="G12" s="70"/>
      <c r="H12" s="70"/>
      <c r="I12" s="70"/>
      <c r="J12" s="70"/>
      <c r="K12" s="1011">
        <f>IF(K8&lt;0,K8-K10,0)</f>
        <v>0</v>
      </c>
      <c r="L12" s="441"/>
      <c r="M12" s="1012"/>
      <c r="N12" s="112"/>
      <c r="O12" s="170"/>
    </row>
    <row r="13" spans="1:15" ht="11.25" customHeight="1">
      <c r="A13" s="173"/>
      <c r="B13" s="128"/>
      <c r="C13" s="128"/>
      <c r="D13" s="761"/>
      <c r="E13" s="761"/>
      <c r="F13" s="128"/>
      <c r="G13" s="128"/>
      <c r="H13" s="128"/>
      <c r="I13" s="128"/>
      <c r="J13" s="128"/>
      <c r="K13" s="761"/>
      <c r="L13" s="465"/>
      <c r="M13" s="465"/>
      <c r="N13" s="465"/>
      <c r="O13" s="176"/>
    </row>
    <row r="14" spans="1:15" ht="15.75" customHeight="1">
      <c r="A14" s="762" t="s">
        <v>262</v>
      </c>
      <c r="B14" s="488"/>
      <c r="C14" s="454"/>
      <c r="D14" s="129"/>
      <c r="E14" s="129"/>
      <c r="F14" s="129"/>
      <c r="G14" s="129"/>
      <c r="H14" s="129"/>
      <c r="I14" s="129"/>
      <c r="J14" s="129"/>
      <c r="K14" s="129"/>
      <c r="L14" s="129"/>
      <c r="M14" s="129"/>
      <c r="N14" s="129"/>
      <c r="O14" s="259"/>
    </row>
    <row r="15" spans="1:15" ht="20.25" customHeight="1">
      <c r="A15" s="763"/>
      <c r="B15" s="126"/>
      <c r="C15" s="126"/>
      <c r="D15" s="141"/>
      <c r="E15" s="141"/>
      <c r="F15" s="141"/>
      <c r="G15" s="141"/>
      <c r="H15" s="1014" t="s">
        <v>156</v>
      </c>
      <c r="I15" s="141"/>
      <c r="J15" s="126" t="s">
        <v>157</v>
      </c>
      <c r="K15" s="141" t="s">
        <v>119</v>
      </c>
      <c r="L15" s="1014" t="s">
        <v>158</v>
      </c>
      <c r="M15" s="141"/>
      <c r="N15" s="141"/>
      <c r="O15" s="172"/>
    </row>
    <row r="16" spans="1:15" ht="15.75" customHeight="1">
      <c r="A16" s="764"/>
      <c r="B16" s="112" t="s">
        <v>689</v>
      </c>
      <c r="C16" s="226"/>
      <c r="D16" s="765"/>
      <c r="E16" s="70"/>
      <c r="F16" s="629"/>
      <c r="G16" s="70"/>
      <c r="H16" s="766">
        <f>'F12'!H9</f>
        <v>0</v>
      </c>
      <c r="I16" s="70"/>
      <c r="J16" s="766">
        <f>'F12'!L9</f>
        <v>0</v>
      </c>
      <c r="K16" s="131"/>
      <c r="L16" s="366"/>
      <c r="M16" s="141"/>
      <c r="N16" s="141"/>
      <c r="O16" s="169"/>
    </row>
    <row r="17" spans="1:15" ht="9" customHeight="1">
      <c r="A17" s="764"/>
      <c r="B17" s="70"/>
      <c r="C17" s="70"/>
      <c r="D17" s="765"/>
      <c r="E17" s="70"/>
      <c r="F17" s="70"/>
      <c r="G17" s="70"/>
      <c r="H17" s="767"/>
      <c r="I17" s="70"/>
      <c r="J17" s="767"/>
      <c r="K17" s="70"/>
      <c r="L17" s="767"/>
      <c r="M17" s="116"/>
      <c r="N17" s="116"/>
      <c r="O17" s="169"/>
    </row>
    <row r="18" spans="1:15" ht="15.75" customHeight="1">
      <c r="A18" s="764"/>
      <c r="B18" s="112" t="s">
        <v>327</v>
      </c>
      <c r="C18" s="442"/>
      <c r="D18" s="769"/>
      <c r="E18" s="141"/>
      <c r="F18" s="141"/>
      <c r="G18" s="141"/>
      <c r="H18" s="141"/>
      <c r="I18" s="141"/>
      <c r="J18" s="141"/>
      <c r="K18" s="141"/>
      <c r="L18" s="141"/>
      <c r="M18" s="141"/>
      <c r="N18" s="141"/>
      <c r="O18" s="169"/>
    </row>
    <row r="19" spans="1:15" ht="10.5" customHeight="1">
      <c r="A19" s="171"/>
      <c r="B19" s="66"/>
      <c r="C19" s="181" t="s">
        <v>685</v>
      </c>
      <c r="D19" s="70"/>
      <c r="E19" s="70"/>
      <c r="F19" s="226"/>
      <c r="G19" s="70"/>
      <c r="H19" s="226"/>
      <c r="I19" s="70"/>
      <c r="J19" s="70"/>
      <c r="K19" s="70"/>
      <c r="L19" s="70"/>
      <c r="M19" s="70"/>
      <c r="N19" s="70"/>
      <c r="O19" s="169"/>
    </row>
    <row r="20" spans="1:15" ht="10.5" customHeight="1">
      <c r="A20" s="171"/>
      <c r="B20" s="181"/>
      <c r="C20" s="181" t="s">
        <v>328</v>
      </c>
      <c r="D20" s="70"/>
      <c r="E20" s="70"/>
      <c r="F20" s="226"/>
      <c r="G20" s="70"/>
      <c r="H20" s="226"/>
      <c r="I20" s="70"/>
      <c r="J20" s="70"/>
      <c r="K20" s="70"/>
      <c r="L20" s="70"/>
      <c r="M20" s="70"/>
      <c r="N20" s="70"/>
      <c r="O20" s="169"/>
    </row>
    <row r="21" spans="1:15" ht="15.75" customHeight="1">
      <c r="A21" s="171"/>
      <c r="B21" s="70"/>
      <c r="C21" s="70" t="s">
        <v>329</v>
      </c>
      <c r="D21" s="226"/>
      <c r="E21" s="70"/>
      <c r="F21" s="70"/>
      <c r="G21" s="70"/>
      <c r="H21" s="70"/>
      <c r="I21" s="70"/>
      <c r="J21" s="70"/>
      <c r="K21" s="70"/>
      <c r="L21" s="70"/>
      <c r="M21" s="70"/>
      <c r="N21" s="70"/>
      <c r="O21" s="169"/>
    </row>
    <row r="22" spans="1:15" ht="12.75" customHeight="1">
      <c r="A22" s="171"/>
      <c r="B22" s="70"/>
      <c r="C22" s="70" t="s">
        <v>330</v>
      </c>
      <c r="D22" s="226"/>
      <c r="E22" s="70"/>
      <c r="F22" s="361"/>
      <c r="G22" s="70"/>
      <c r="H22" s="70"/>
      <c r="I22" s="70"/>
      <c r="J22" s="70"/>
      <c r="K22" s="70"/>
      <c r="L22" s="70"/>
      <c r="M22" s="70"/>
      <c r="N22" s="70"/>
      <c r="O22" s="169"/>
    </row>
    <row r="23" spans="1:15" ht="12.75" customHeight="1">
      <c r="A23" s="171"/>
      <c r="B23" s="70"/>
      <c r="C23" s="70" t="s">
        <v>331</v>
      </c>
      <c r="D23" s="226"/>
      <c r="E23" s="70"/>
      <c r="F23" s="70"/>
      <c r="G23" s="70"/>
      <c r="H23" s="70"/>
      <c r="I23" s="70"/>
      <c r="J23" s="70"/>
      <c r="K23" s="70"/>
      <c r="L23" s="70"/>
      <c r="M23" s="70"/>
      <c r="N23" s="70"/>
      <c r="O23" s="169"/>
    </row>
    <row r="24" spans="1:15" ht="7.5" customHeight="1">
      <c r="A24" s="171"/>
      <c r="B24" s="70"/>
      <c r="C24" s="70"/>
      <c r="D24" s="70"/>
      <c r="E24" s="70"/>
      <c r="F24" s="70"/>
      <c r="G24" s="70"/>
      <c r="H24" s="70"/>
      <c r="I24" s="70"/>
      <c r="J24" s="70"/>
      <c r="K24" s="70"/>
      <c r="L24" s="70"/>
      <c r="M24" s="70"/>
      <c r="N24" s="70"/>
      <c r="O24" s="169"/>
    </row>
    <row r="25" spans="1:15" ht="11.25" customHeight="1">
      <c r="A25" s="171"/>
      <c r="B25" s="70"/>
      <c r="C25" s="70" t="s">
        <v>332</v>
      </c>
      <c r="D25" s="226"/>
      <c r="E25" s="70"/>
      <c r="F25" s="70"/>
      <c r="G25" s="70"/>
      <c r="H25" s="70"/>
      <c r="I25" s="70"/>
      <c r="J25" s="70"/>
      <c r="K25" s="70"/>
      <c r="L25" s="70"/>
      <c r="M25" s="70"/>
      <c r="N25" s="70"/>
      <c r="O25" s="169"/>
    </row>
    <row r="26" spans="1:15" ht="13.5" customHeight="1">
      <c r="A26" s="171"/>
      <c r="B26" s="70"/>
      <c r="C26" s="70" t="s">
        <v>333</v>
      </c>
      <c r="D26" s="70"/>
      <c r="E26" s="70"/>
      <c r="F26" s="361"/>
      <c r="G26" s="70"/>
      <c r="H26" s="70"/>
      <c r="I26" s="66"/>
      <c r="J26" s="70"/>
      <c r="K26" s="70"/>
      <c r="L26" s="70"/>
      <c r="M26" s="70"/>
      <c r="N26" s="70"/>
      <c r="O26" s="169"/>
    </row>
    <row r="27" spans="1:15" ht="12.75" customHeight="1">
      <c r="A27" s="171"/>
      <c r="B27" s="70"/>
      <c r="C27" s="70" t="s">
        <v>331</v>
      </c>
      <c r="D27" s="226"/>
      <c r="E27" s="70"/>
      <c r="F27" s="70"/>
      <c r="G27" s="70"/>
      <c r="H27" s="70"/>
      <c r="I27" s="70"/>
      <c r="J27" s="70"/>
      <c r="K27" s="70"/>
      <c r="L27" s="70"/>
      <c r="M27" s="70"/>
      <c r="N27" s="70"/>
      <c r="O27" s="169"/>
    </row>
    <row r="28" spans="1:15" ht="11.25" customHeight="1">
      <c r="A28" s="171"/>
      <c r="B28" s="70"/>
      <c r="C28" s="70"/>
      <c r="D28" s="70"/>
      <c r="E28" s="70"/>
      <c r="F28" s="70"/>
      <c r="G28" s="70"/>
      <c r="H28" s="70"/>
      <c r="I28" s="1015">
        <f>IF($F$30&gt;0.9999,"IF LINE B3 IS EQUAL TO","")</f>
      </c>
      <c r="J28" s="70"/>
      <c r="K28" s="70"/>
      <c r="L28" s="70"/>
      <c r="M28" s="70"/>
      <c r="N28" s="70"/>
      <c r="O28" s="169"/>
    </row>
    <row r="29" spans="1:15" ht="12.75" customHeight="1">
      <c r="A29" s="171"/>
      <c r="B29" s="70"/>
      <c r="C29" s="70" t="s">
        <v>334</v>
      </c>
      <c r="D29" s="226"/>
      <c r="E29" s="70"/>
      <c r="F29" s="70"/>
      <c r="G29" s="70"/>
      <c r="H29" s="70"/>
      <c r="I29" s="1015">
        <f>IF($F$30&gt;0.9999,"OR GREATER THAN 1.0000,","")</f>
      </c>
      <c r="J29" s="70"/>
      <c r="K29" s="70"/>
      <c r="L29" s="70"/>
      <c r="M29" s="70"/>
      <c r="N29" s="70"/>
      <c r="O29" s="169"/>
    </row>
    <row r="30" spans="1:15" ht="12.75" customHeight="1">
      <c r="A30" s="171"/>
      <c r="B30" s="70"/>
      <c r="C30" s="70" t="s">
        <v>335</v>
      </c>
      <c r="D30" s="70"/>
      <c r="E30" s="70"/>
      <c r="F30" s="770">
        <f>IF(ISERROR(F22/F26),0,ROUND(F22/F26,4))</f>
        <v>0</v>
      </c>
      <c r="G30" s="70"/>
      <c r="H30" s="226"/>
      <c r="I30" s="1015">
        <f>IF($F$30&gt;0.9999,"RECHECK INPUT ON LINES","")</f>
      </c>
      <c r="J30" s="70"/>
      <c r="K30" s="70"/>
      <c r="L30" s="70"/>
      <c r="M30" s="70"/>
      <c r="N30" s="70"/>
      <c r="O30" s="169"/>
    </row>
    <row r="31" spans="1:15" ht="12.75" customHeight="1">
      <c r="A31" s="171"/>
      <c r="B31" s="70"/>
      <c r="C31" s="70" t="s">
        <v>336</v>
      </c>
      <c r="D31" s="70"/>
      <c r="E31" s="70"/>
      <c r="F31" s="768" t="s">
        <v>337</v>
      </c>
      <c r="G31" s="70"/>
      <c r="H31" s="226"/>
      <c r="I31" s="1015">
        <f>IF($F$30&gt;0.9999,"B1 AND B2.","")</f>
      </c>
      <c r="J31" s="70"/>
      <c r="K31" s="70"/>
      <c r="L31" s="70"/>
      <c r="M31" s="70"/>
      <c r="N31" s="70"/>
      <c r="O31" s="169"/>
    </row>
    <row r="32" spans="1:15" ht="15.75" customHeight="1">
      <c r="A32" s="171"/>
      <c r="B32" s="70"/>
      <c r="C32" s="70" t="s">
        <v>338</v>
      </c>
      <c r="D32" s="226"/>
      <c r="E32" s="70"/>
      <c r="G32" s="70"/>
      <c r="H32" s="771">
        <f>IF($F$30&gt;0,'F12'!H10,0)</f>
        <v>0</v>
      </c>
      <c r="I32" s="131" t="s">
        <v>298</v>
      </c>
      <c r="J32" s="771">
        <f>IF($F$30&gt;0,'F12'!L10,0)</f>
        <v>0</v>
      </c>
      <c r="K32" s="131"/>
      <c r="L32" s="97"/>
      <c r="M32" s="141"/>
      <c r="N32" s="141"/>
      <c r="O32" s="169"/>
    </row>
    <row r="33" spans="1:15" ht="12.75" customHeight="1">
      <c r="A33" s="171"/>
      <c r="B33" s="70"/>
      <c r="C33" s="1016" t="s">
        <v>690</v>
      </c>
      <c r="D33" s="116"/>
      <c r="E33" s="70"/>
      <c r="G33" s="70"/>
      <c r="H33" s="767"/>
      <c r="I33" s="131"/>
      <c r="J33" s="767"/>
      <c r="K33" s="70"/>
      <c r="L33" s="767"/>
      <c r="M33" s="141"/>
      <c r="N33" s="141"/>
      <c r="O33" s="169"/>
    </row>
    <row r="34" spans="1:15" ht="15.75" customHeight="1">
      <c r="A34" s="171"/>
      <c r="B34" s="70"/>
      <c r="C34" s="70" t="s">
        <v>339</v>
      </c>
      <c r="D34" s="226"/>
      <c r="E34" s="70"/>
      <c r="F34" s="70"/>
      <c r="G34" s="70"/>
      <c r="H34" s="70"/>
      <c r="I34" s="131"/>
      <c r="J34" s="70"/>
      <c r="K34" s="70"/>
      <c r="L34" s="70"/>
      <c r="M34" s="70"/>
      <c r="N34" s="70"/>
      <c r="O34" s="169"/>
    </row>
    <row r="35" spans="1:15" ht="12" customHeight="1">
      <c r="A35" s="171"/>
      <c r="B35" s="70"/>
      <c r="C35" s="70" t="s">
        <v>662</v>
      </c>
      <c r="D35" s="70"/>
      <c r="E35" s="70"/>
      <c r="F35" s="70"/>
      <c r="G35" s="70"/>
      <c r="H35" s="771">
        <f>ROUND($F$30*H32,0)</f>
        <v>0</v>
      </c>
      <c r="I35" s="131"/>
      <c r="J35" s="771">
        <f>IF(F30&gt;0,ROUND(F30*(H32+J32),0)-H35,0)</f>
        <v>0</v>
      </c>
      <c r="K35" s="131"/>
      <c r="L35" s="366"/>
      <c r="M35" s="141"/>
      <c r="N35" s="141"/>
      <c r="O35" s="169"/>
    </row>
    <row r="36" spans="1:15" ht="15.75" customHeight="1">
      <c r="A36" s="171"/>
      <c r="B36" s="70"/>
      <c r="C36" s="1016" t="s">
        <v>663</v>
      </c>
      <c r="D36" s="1016"/>
      <c r="E36" s="70"/>
      <c r="F36" s="70"/>
      <c r="G36" s="70"/>
      <c r="H36" s="1017"/>
      <c r="I36" s="131"/>
      <c r="J36" s="1017"/>
      <c r="K36" s="70"/>
      <c r="L36" s="767"/>
      <c r="M36" s="141"/>
      <c r="N36" s="141"/>
      <c r="O36" s="169"/>
    </row>
    <row r="37" spans="1:15" ht="15.75" customHeight="1">
      <c r="A37" s="764"/>
      <c r="B37" s="70" t="s">
        <v>664</v>
      </c>
      <c r="C37" s="226"/>
      <c r="D37" s="70"/>
      <c r="E37" s="70"/>
      <c r="F37" s="70"/>
      <c r="G37" s="70"/>
      <c r="H37" s="771">
        <f>H16+H35</f>
        <v>0</v>
      </c>
      <c r="I37" s="131" t="s">
        <v>298</v>
      </c>
      <c r="J37" s="771">
        <f>J16+J35</f>
        <v>0</v>
      </c>
      <c r="K37" s="131" t="s">
        <v>251</v>
      </c>
      <c r="L37" s="323">
        <f>H37+J37</f>
        <v>0</v>
      </c>
      <c r="M37" s="129"/>
      <c r="N37" s="129"/>
      <c r="O37" s="169"/>
    </row>
    <row r="38" spans="1:15" ht="9" customHeight="1">
      <c r="A38" s="171"/>
      <c r="B38" s="70"/>
      <c r="C38" s="1016"/>
      <c r="D38" s="1016"/>
      <c r="E38" s="70"/>
      <c r="F38" s="70"/>
      <c r="G38" s="70"/>
      <c r="H38" s="1017"/>
      <c r="I38" s="131"/>
      <c r="J38" s="1017"/>
      <c r="K38" s="70"/>
      <c r="L38" s="767"/>
      <c r="M38" s="141"/>
      <c r="N38" s="141"/>
      <c r="O38" s="169"/>
    </row>
    <row r="39" spans="1:15" ht="15.75" customHeight="1">
      <c r="A39" s="764"/>
      <c r="B39" s="70" t="s">
        <v>665</v>
      </c>
      <c r="E39" s="70"/>
      <c r="F39" s="70"/>
      <c r="G39" s="70"/>
      <c r="H39" s="771">
        <f>L39-J39</f>
        <v>0</v>
      </c>
      <c r="I39" s="131"/>
      <c r="J39" s="771">
        <f>ROUND(J37*$K$12,0)</f>
        <v>0</v>
      </c>
      <c r="K39" s="131"/>
      <c r="L39" s="323">
        <f>ROUND(L37*$K$12,0)</f>
        <v>0</v>
      </c>
      <c r="M39" s="323"/>
      <c r="N39" s="129"/>
      <c r="O39" s="169"/>
    </row>
    <row r="40" spans="1:15" ht="17.25" customHeight="1">
      <c r="A40" s="171"/>
      <c r="B40" s="70"/>
      <c r="C40" s="1016"/>
      <c r="D40" s="1016" t="s">
        <v>666</v>
      </c>
      <c r="E40" s="70"/>
      <c r="F40" s="70"/>
      <c r="G40" s="70"/>
      <c r="H40" s="1017"/>
      <c r="I40" s="131"/>
      <c r="J40" s="1017"/>
      <c r="K40" s="70"/>
      <c r="L40" s="767"/>
      <c r="M40" s="141"/>
      <c r="N40" s="141"/>
      <c r="O40" s="169"/>
    </row>
    <row r="41" spans="1:15" ht="15.75" customHeight="1">
      <c r="A41" s="764"/>
      <c r="B41" s="70" t="s">
        <v>667</v>
      </c>
      <c r="C41" s="226"/>
      <c r="D41" s="70"/>
      <c r="E41" s="70"/>
      <c r="F41" s="70"/>
      <c r="G41" s="70"/>
      <c r="H41" s="771">
        <f>H37+H39</f>
        <v>0</v>
      </c>
      <c r="I41" s="131" t="s">
        <v>298</v>
      </c>
      <c r="J41" s="771">
        <f>J37+J39</f>
        <v>0</v>
      </c>
      <c r="K41" s="131" t="s">
        <v>251</v>
      </c>
      <c r="L41" s="323">
        <f>L37+L39</f>
        <v>0</v>
      </c>
      <c r="M41" s="129"/>
      <c r="N41" s="129"/>
      <c r="O41" s="169"/>
    </row>
    <row r="42" spans="1:15" ht="15" customHeight="1">
      <c r="A42" s="171"/>
      <c r="B42" s="70"/>
      <c r="C42" s="1016"/>
      <c r="D42" s="1016" t="s">
        <v>668</v>
      </c>
      <c r="E42" s="70"/>
      <c r="F42" s="70"/>
      <c r="G42" s="70"/>
      <c r="H42" s="1017"/>
      <c r="I42" s="70"/>
      <c r="J42" s="1017"/>
      <c r="K42" s="70"/>
      <c r="L42" s="767" t="s">
        <v>590</v>
      </c>
      <c r="M42" s="141"/>
      <c r="N42" s="141"/>
      <c r="O42" s="169"/>
    </row>
    <row r="43" spans="1:15" ht="15.75" customHeight="1">
      <c r="A43" s="764"/>
      <c r="B43" s="70" t="s">
        <v>669</v>
      </c>
      <c r="C43" s="226"/>
      <c r="D43" s="70"/>
      <c r="E43" s="70"/>
      <c r="F43" s="70"/>
      <c r="G43" s="70"/>
      <c r="H43" s="1018"/>
      <c r="I43" s="131"/>
      <c r="J43" s="1019"/>
      <c r="K43" s="131"/>
      <c r="L43" s="1020">
        <f>IF($L$41&lt;1,0,IF($L$41&lt;501,1.4,ROUND(1.4-((($L$41-500)/5)*0.00106),4)))</f>
        <v>0</v>
      </c>
      <c r="M43" s="129"/>
      <c r="N43" s="129"/>
      <c r="O43" s="169"/>
    </row>
    <row r="44" spans="1:15" ht="9" customHeight="1">
      <c r="A44" s="171"/>
      <c r="B44" s="70"/>
      <c r="C44" s="1016"/>
      <c r="D44" s="1016"/>
      <c r="E44" s="70"/>
      <c r="F44" s="70"/>
      <c r="G44" s="70"/>
      <c r="H44" s="1017"/>
      <c r="I44" s="70"/>
      <c r="J44" s="1017"/>
      <c r="K44" s="70"/>
      <c r="L44" s="767"/>
      <c r="M44" s="141"/>
      <c r="N44" s="141"/>
      <c r="O44" s="169"/>
    </row>
    <row r="45" spans="1:15" ht="15.75" customHeight="1">
      <c r="A45" s="764"/>
      <c r="B45" s="70" t="s">
        <v>670</v>
      </c>
      <c r="C45" s="226"/>
      <c r="D45" s="70"/>
      <c r="E45" s="70"/>
      <c r="F45" s="70"/>
      <c r="G45" s="70"/>
      <c r="H45" s="1018"/>
      <c r="I45" s="131"/>
      <c r="K45" s="131"/>
      <c r="L45" s="323">
        <f>ROUND(L41*L43,0)</f>
        <v>0</v>
      </c>
      <c r="M45" s="129"/>
      <c r="N45" s="129"/>
      <c r="O45" s="169"/>
    </row>
    <row r="46" spans="1:15" ht="15" customHeight="1">
      <c r="A46" s="173"/>
      <c r="B46" s="128"/>
      <c r="C46" s="128"/>
      <c r="D46" s="1021" t="s">
        <v>671</v>
      </c>
      <c r="E46" s="128"/>
      <c r="F46" s="128"/>
      <c r="G46" s="128"/>
      <c r="H46" s="773"/>
      <c r="I46" s="128"/>
      <c r="J46" s="772"/>
      <c r="K46" s="128"/>
      <c r="L46" s="773" t="s">
        <v>341</v>
      </c>
      <c r="M46" s="646"/>
      <c r="N46" s="646"/>
      <c r="O46" s="174"/>
    </row>
    <row r="47" spans="1:15" ht="15.75" customHeight="1">
      <c r="A47" s="762" t="s">
        <v>342</v>
      </c>
      <c r="B47" s="488"/>
      <c r="C47" s="129"/>
      <c r="D47" s="129"/>
      <c r="E47" s="129"/>
      <c r="F47" s="129"/>
      <c r="G47" s="129"/>
      <c r="H47" s="129"/>
      <c r="I47" s="129"/>
      <c r="J47" s="129"/>
      <c r="K47" s="129"/>
      <c r="L47" s="129"/>
      <c r="M47" s="129"/>
      <c r="N47" s="129"/>
      <c r="O47" s="259"/>
    </row>
    <row r="48" spans="1:15" ht="7.5" customHeight="1">
      <c r="A48" s="763"/>
      <c r="B48" s="126"/>
      <c r="C48" s="141"/>
      <c r="D48" s="141"/>
      <c r="E48" s="141"/>
      <c r="F48" s="141"/>
      <c r="G48" s="141"/>
      <c r="H48" s="141"/>
      <c r="I48" s="141"/>
      <c r="J48" s="141"/>
      <c r="K48" s="141"/>
      <c r="L48" s="141"/>
      <c r="M48" s="141"/>
      <c r="N48" s="141"/>
      <c r="O48" s="172"/>
    </row>
    <row r="49" spans="1:15" ht="18" customHeight="1">
      <c r="A49" s="764"/>
      <c r="B49" s="133" t="s">
        <v>343</v>
      </c>
      <c r="C49" s="133"/>
      <c r="D49" s="133"/>
      <c r="E49" s="133"/>
      <c r="F49" s="226"/>
      <c r="G49" s="133"/>
      <c r="H49" s="771">
        <f>'F12'!H10</f>
        <v>0</v>
      </c>
      <c r="I49" s="133"/>
      <c r="J49" s="771">
        <f>'F12'!L10</f>
        <v>0</v>
      </c>
      <c r="K49" s="131"/>
      <c r="L49" s="366"/>
      <c r="M49" s="366"/>
      <c r="N49" s="366"/>
      <c r="O49" s="774"/>
    </row>
    <row r="50" spans="1:15" ht="14.25" customHeight="1">
      <c r="A50" s="764"/>
      <c r="B50" s="133"/>
      <c r="C50" s="133"/>
      <c r="D50" s="1016" t="s">
        <v>301</v>
      </c>
      <c r="E50" s="133"/>
      <c r="F50" s="226"/>
      <c r="G50" s="133"/>
      <c r="H50" s="767"/>
      <c r="I50" s="133"/>
      <c r="J50" s="768"/>
      <c r="K50" s="133"/>
      <c r="L50" s="767"/>
      <c r="M50" s="141"/>
      <c r="N50" s="141"/>
      <c r="O50" s="774"/>
    </row>
    <row r="51" spans="1:15" ht="18" customHeight="1">
      <c r="A51" s="764"/>
      <c r="B51" s="133" t="s">
        <v>672</v>
      </c>
      <c r="C51" s="133"/>
      <c r="D51" s="133"/>
      <c r="E51" s="133"/>
      <c r="F51" s="226"/>
      <c r="G51" s="133"/>
      <c r="H51" s="771">
        <f>H35</f>
        <v>0</v>
      </c>
      <c r="I51" s="133"/>
      <c r="J51" s="771">
        <f>J35</f>
        <v>0</v>
      </c>
      <c r="K51" s="131"/>
      <c r="L51" s="366"/>
      <c r="M51" s="366"/>
      <c r="N51" s="366"/>
      <c r="O51" s="774"/>
    </row>
    <row r="52" spans="1:15" ht="12.75" customHeight="1">
      <c r="A52" s="764"/>
      <c r="B52" s="133"/>
      <c r="C52" s="133"/>
      <c r="D52" s="133"/>
      <c r="E52" s="133"/>
      <c r="F52" s="768"/>
      <c r="G52" s="133"/>
      <c r="H52" s="767"/>
      <c r="I52" s="131"/>
      <c r="J52" s="768"/>
      <c r="K52" s="133"/>
      <c r="L52" s="767"/>
      <c r="M52" s="141"/>
      <c r="N52" s="141"/>
      <c r="O52" s="774"/>
    </row>
    <row r="53" spans="1:15" ht="18" customHeight="1">
      <c r="A53" s="764"/>
      <c r="B53" s="133" t="s">
        <v>673</v>
      </c>
      <c r="C53" s="133"/>
      <c r="D53" s="133"/>
      <c r="E53" s="133"/>
      <c r="F53" s="366"/>
      <c r="G53" s="133"/>
      <c r="H53" s="771">
        <f>H49-H51</f>
        <v>0</v>
      </c>
      <c r="I53" s="131" t="s">
        <v>298</v>
      </c>
      <c r="J53" s="771">
        <f>J49-J51</f>
        <v>0</v>
      </c>
      <c r="K53" s="131" t="s">
        <v>251</v>
      </c>
      <c r="L53" s="323">
        <f>H53+J53</f>
        <v>0</v>
      </c>
      <c r="M53" s="129"/>
      <c r="N53" s="129"/>
      <c r="O53" s="774"/>
    </row>
    <row r="54" spans="1:15" ht="9" customHeight="1">
      <c r="A54" s="171"/>
      <c r="B54" s="70"/>
      <c r="C54" s="1016"/>
      <c r="D54" s="1016"/>
      <c r="E54" s="70"/>
      <c r="F54" s="70"/>
      <c r="G54" s="70"/>
      <c r="H54" s="1017"/>
      <c r="I54" s="131"/>
      <c r="J54" s="1017"/>
      <c r="K54" s="70"/>
      <c r="L54" s="767"/>
      <c r="M54" s="141"/>
      <c r="N54" s="141"/>
      <c r="O54" s="169"/>
    </row>
    <row r="55" spans="1:15" ht="15.75" customHeight="1">
      <c r="A55" s="764"/>
      <c r="B55" s="70" t="s">
        <v>674</v>
      </c>
      <c r="E55" s="70"/>
      <c r="F55" s="70"/>
      <c r="G55" s="70"/>
      <c r="H55" s="771">
        <f>L55-J55</f>
        <v>0</v>
      </c>
      <c r="I55" s="131"/>
      <c r="J55" s="771">
        <f>ROUND(J53*$K$12,0)</f>
        <v>0</v>
      </c>
      <c r="K55" s="131"/>
      <c r="L55" s="323">
        <f>ROUND(L53*$K$12,0)</f>
        <v>0</v>
      </c>
      <c r="M55" s="323"/>
      <c r="N55" s="129"/>
      <c r="O55" s="169"/>
    </row>
    <row r="56" spans="1:15" ht="17.25" customHeight="1">
      <c r="A56" s="171"/>
      <c r="B56" s="70"/>
      <c r="C56" s="1016"/>
      <c r="D56" s="1016" t="s">
        <v>675</v>
      </c>
      <c r="E56" s="70"/>
      <c r="F56" s="70"/>
      <c r="G56" s="70"/>
      <c r="H56" s="1017"/>
      <c r="I56" s="131"/>
      <c r="J56" s="1017"/>
      <c r="K56" s="70"/>
      <c r="L56" s="767"/>
      <c r="M56" s="141"/>
      <c r="N56" s="141"/>
      <c r="O56" s="169"/>
    </row>
    <row r="57" spans="1:15" ht="15.75" customHeight="1">
      <c r="A57" s="764"/>
      <c r="B57" s="70" t="s">
        <v>676</v>
      </c>
      <c r="C57" s="226"/>
      <c r="D57" s="70"/>
      <c r="E57" s="70"/>
      <c r="F57" s="70"/>
      <c r="G57" s="70"/>
      <c r="H57" s="771">
        <f>H53+H55</f>
        <v>0</v>
      </c>
      <c r="I57" s="131" t="s">
        <v>298</v>
      </c>
      <c r="J57" s="771">
        <f>J53+J55</f>
        <v>0</v>
      </c>
      <c r="K57" s="131" t="s">
        <v>251</v>
      </c>
      <c r="L57" s="323">
        <f>H57+J57</f>
        <v>0</v>
      </c>
      <c r="M57" s="129"/>
      <c r="N57" s="129"/>
      <c r="O57" s="169"/>
    </row>
    <row r="58" spans="1:15" ht="15" customHeight="1">
      <c r="A58" s="171"/>
      <c r="B58" s="70"/>
      <c r="C58" s="1016"/>
      <c r="D58" s="1016" t="s">
        <v>668</v>
      </c>
      <c r="E58" s="70"/>
      <c r="F58" s="70"/>
      <c r="G58" s="70"/>
      <c r="H58" s="1017"/>
      <c r="I58" s="131"/>
      <c r="J58" s="1017"/>
      <c r="K58" s="70"/>
      <c r="L58" s="767" t="s">
        <v>590</v>
      </c>
      <c r="M58" s="141"/>
      <c r="N58" s="141"/>
      <c r="O58" s="169"/>
    </row>
    <row r="59" spans="1:15" ht="12.75" customHeight="1">
      <c r="A59" s="764"/>
      <c r="B59" s="70" t="s">
        <v>669</v>
      </c>
      <c r="C59" s="133"/>
      <c r="D59" s="133"/>
      <c r="E59" s="133"/>
      <c r="F59" s="366"/>
      <c r="G59" s="133"/>
      <c r="H59" s="1018"/>
      <c r="I59" s="131"/>
      <c r="K59" s="131"/>
      <c r="L59" s="1020">
        <f>IF(L53&lt;1,0,IF(L53&lt;=1000,1.11,1.105))</f>
        <v>0</v>
      </c>
      <c r="M59" s="129"/>
      <c r="N59" s="129"/>
      <c r="O59" s="774"/>
    </row>
    <row r="60" spans="1:15" ht="10.5" customHeight="1">
      <c r="A60" s="356"/>
      <c r="B60" s="70"/>
      <c r="C60" s="133"/>
      <c r="D60" s="133"/>
      <c r="E60" s="133"/>
      <c r="F60" s="133"/>
      <c r="G60" s="133"/>
      <c r="H60" s="767"/>
      <c r="I60" s="131"/>
      <c r="K60" s="133"/>
      <c r="L60" s="767"/>
      <c r="M60" s="141"/>
      <c r="N60" s="141"/>
      <c r="O60" s="774"/>
    </row>
    <row r="61" spans="1:15" ht="13.5" customHeight="1">
      <c r="A61" s="764"/>
      <c r="B61" s="70" t="s">
        <v>677</v>
      </c>
      <c r="C61" s="133"/>
      <c r="D61" s="133"/>
      <c r="E61" s="133"/>
      <c r="F61" s="366"/>
      <c r="G61" s="133"/>
      <c r="H61" s="1018"/>
      <c r="I61" s="131"/>
      <c r="J61" s="1019"/>
      <c r="K61" s="131"/>
      <c r="L61" s="323">
        <f>IF(ISERROR(L57*L59),0,ROUND(L57*L59,0))</f>
        <v>0</v>
      </c>
      <c r="M61" s="382"/>
      <c r="N61" s="382"/>
      <c r="O61" s="774"/>
    </row>
    <row r="62" spans="1:15" ht="10.5" customHeight="1">
      <c r="A62" s="356"/>
      <c r="B62" s="133"/>
      <c r="C62" s="133"/>
      <c r="D62" s="133" t="s">
        <v>678</v>
      </c>
      <c r="E62" s="133"/>
      <c r="F62" s="133"/>
      <c r="G62" s="133"/>
      <c r="H62" s="767"/>
      <c r="I62" s="131"/>
      <c r="J62" s="768"/>
      <c r="K62" s="133"/>
      <c r="L62" s="767" t="s">
        <v>341</v>
      </c>
      <c r="M62" s="141"/>
      <c r="N62" s="141"/>
      <c r="O62" s="774"/>
    </row>
    <row r="63" spans="1:15" ht="15.75" customHeight="1">
      <c r="A63" s="764"/>
      <c r="B63" s="70" t="s">
        <v>691</v>
      </c>
      <c r="C63" s="70"/>
      <c r="D63" s="70"/>
      <c r="E63" s="70"/>
      <c r="F63" s="70"/>
      <c r="G63" s="70"/>
      <c r="H63" s="771">
        <f>'F12'!H11</f>
        <v>0</v>
      </c>
      <c r="I63" s="131" t="s">
        <v>298</v>
      </c>
      <c r="J63" s="771">
        <f>'F12'!L11</f>
        <v>0</v>
      </c>
      <c r="K63" s="131" t="s">
        <v>251</v>
      </c>
      <c r="L63" s="323">
        <f>H63+J63</f>
        <v>0</v>
      </c>
      <c r="M63" s="129"/>
      <c r="N63" s="129"/>
      <c r="O63" s="169"/>
    </row>
    <row r="64" spans="1:15" ht="4.5" customHeight="1">
      <c r="A64" s="764"/>
      <c r="B64" s="70"/>
      <c r="C64" s="70"/>
      <c r="D64" s="70"/>
      <c r="E64" s="70"/>
      <c r="F64" s="70"/>
      <c r="G64" s="70"/>
      <c r="H64" s="767"/>
      <c r="I64" s="131"/>
      <c r="J64" s="768"/>
      <c r="K64" s="70"/>
      <c r="L64" s="767"/>
      <c r="M64" s="141"/>
      <c r="N64" s="141"/>
      <c r="O64" s="169"/>
    </row>
    <row r="65" spans="1:15" ht="15.75" customHeight="1">
      <c r="A65" s="764"/>
      <c r="B65" s="70" t="s">
        <v>679</v>
      </c>
      <c r="C65" s="70"/>
      <c r="D65" s="70"/>
      <c r="E65" s="70"/>
      <c r="F65" s="70"/>
      <c r="G65" s="70"/>
      <c r="H65" s="1018"/>
      <c r="I65" s="131"/>
      <c r="J65" s="131"/>
      <c r="K65" s="131"/>
      <c r="L65" s="323">
        <f>ROUND(L63*1.11,0)</f>
        <v>0</v>
      </c>
      <c r="M65" s="129"/>
      <c r="N65" s="129"/>
      <c r="O65" s="169"/>
    </row>
    <row r="66" spans="1:15" ht="10.5" customHeight="1">
      <c r="A66" s="764"/>
      <c r="B66" s="70"/>
      <c r="C66" s="70"/>
      <c r="D66" s="70" t="s">
        <v>680</v>
      </c>
      <c r="E66" s="70"/>
      <c r="F66" s="70"/>
      <c r="G66" s="70"/>
      <c r="H66" s="767"/>
      <c r="I66" s="131"/>
      <c r="J66" s="768"/>
      <c r="K66" s="70"/>
      <c r="L66" s="767" t="s">
        <v>341</v>
      </c>
      <c r="M66" s="141"/>
      <c r="N66" s="141"/>
      <c r="O66" s="169"/>
    </row>
    <row r="67" spans="1:15" ht="18.75" customHeight="1">
      <c r="A67" s="764"/>
      <c r="B67" s="70" t="s">
        <v>681</v>
      </c>
      <c r="C67" s="70"/>
      <c r="D67" s="70"/>
      <c r="E67" s="70"/>
      <c r="F67" s="70"/>
      <c r="G67" s="70"/>
      <c r="H67" s="771">
        <f>'F12'!H18</f>
        <v>0</v>
      </c>
      <c r="I67" s="131" t="s">
        <v>298</v>
      </c>
      <c r="J67" s="771">
        <f>'F12'!L18</f>
        <v>0</v>
      </c>
      <c r="K67" s="131" t="s">
        <v>251</v>
      </c>
      <c r="L67" s="323">
        <f>H67+J67</f>
        <v>0</v>
      </c>
      <c r="M67" s="129"/>
      <c r="N67" s="129"/>
      <c r="O67" s="169"/>
    </row>
    <row r="68" spans="1:15" ht="12" customHeight="1">
      <c r="A68" s="764"/>
      <c r="B68" s="70"/>
      <c r="C68" s="70"/>
      <c r="D68" s="70" t="s">
        <v>692</v>
      </c>
      <c r="E68" s="70"/>
      <c r="F68" s="70"/>
      <c r="G68" s="70"/>
      <c r="H68" s="767"/>
      <c r="I68" s="131"/>
      <c r="J68" s="768"/>
      <c r="K68" s="70"/>
      <c r="L68" s="767"/>
      <c r="M68" s="141"/>
      <c r="N68" s="141"/>
      <c r="O68" s="169"/>
    </row>
    <row r="69" spans="1:15" ht="13.5" customHeight="1">
      <c r="A69" s="764"/>
      <c r="B69" s="70" t="s">
        <v>682</v>
      </c>
      <c r="C69" s="70"/>
      <c r="D69" s="70"/>
      <c r="E69" s="70"/>
      <c r="F69" s="70"/>
      <c r="G69" s="70"/>
      <c r="H69" s="1018"/>
      <c r="I69" s="131"/>
      <c r="J69" s="131"/>
      <c r="K69" s="131"/>
      <c r="L69" s="323">
        <f>ROUND(L67*1.11,0)</f>
        <v>0</v>
      </c>
      <c r="M69" s="129"/>
      <c r="N69" s="129"/>
      <c r="O69" s="169"/>
    </row>
    <row r="70" spans="1:15" ht="12.75" customHeight="1">
      <c r="A70" s="764"/>
      <c r="B70" s="70"/>
      <c r="C70" s="70"/>
      <c r="D70" s="70" t="s">
        <v>683</v>
      </c>
      <c r="E70" s="70"/>
      <c r="F70" s="70"/>
      <c r="G70" s="70"/>
      <c r="H70" s="767"/>
      <c r="I70" s="131"/>
      <c r="J70" s="768"/>
      <c r="K70" s="70"/>
      <c r="L70" s="767" t="s">
        <v>341</v>
      </c>
      <c r="M70" s="141"/>
      <c r="N70" s="141"/>
      <c r="O70" s="169"/>
    </row>
    <row r="71" spans="1:15" ht="18" customHeight="1">
      <c r="A71" s="764"/>
      <c r="B71" s="70" t="s">
        <v>684</v>
      </c>
      <c r="C71" s="70"/>
      <c r="D71" s="70"/>
      <c r="E71" s="70"/>
      <c r="F71" s="70"/>
      <c r="G71" s="70"/>
      <c r="H71" s="323">
        <f>H57+H63+H67</f>
        <v>0</v>
      </c>
      <c r="I71" s="131"/>
      <c r="J71" s="323">
        <f>J57+J63+J67</f>
        <v>0</v>
      </c>
      <c r="K71" s="70"/>
      <c r="L71" s="323">
        <f>L61+L65+L69</f>
        <v>0</v>
      </c>
      <c r="M71" s="129"/>
      <c r="N71" s="129"/>
      <c r="O71" s="169"/>
    </row>
    <row r="72" spans="1:15" ht="17.25" customHeight="1">
      <c r="A72" s="173"/>
      <c r="B72" s="128"/>
      <c r="C72" s="128"/>
      <c r="D72" s="128"/>
      <c r="E72" s="128"/>
      <c r="F72" s="128"/>
      <c r="G72" s="128"/>
      <c r="H72" s="773" t="s">
        <v>590</v>
      </c>
      <c r="I72" s="128"/>
      <c r="J72" s="773" t="s">
        <v>590</v>
      </c>
      <c r="K72" s="128"/>
      <c r="L72" s="773" t="s">
        <v>341</v>
      </c>
      <c r="M72" s="129"/>
      <c r="N72" s="129"/>
      <c r="O72" s="174"/>
    </row>
    <row r="73" spans="1:15" ht="15.75" customHeight="1">
      <c r="A73" s="762" t="s">
        <v>292</v>
      </c>
      <c r="B73" s="488"/>
      <c r="C73" s="129"/>
      <c r="D73" s="129"/>
      <c r="E73" s="129"/>
      <c r="F73" s="129"/>
      <c r="G73" s="129"/>
      <c r="H73" s="129"/>
      <c r="I73" s="129"/>
      <c r="J73" s="129"/>
      <c r="K73" s="129"/>
      <c r="L73" s="129"/>
      <c r="M73" s="129"/>
      <c r="N73" s="129"/>
      <c r="O73" s="259"/>
    </row>
    <row r="74" spans="1:15" ht="8.25" customHeight="1">
      <c r="A74" s="171"/>
      <c r="B74" s="70"/>
      <c r="C74" s="70"/>
      <c r="D74" s="70"/>
      <c r="E74" s="70"/>
      <c r="F74" s="70"/>
      <c r="G74" s="70"/>
      <c r="H74" s="70"/>
      <c r="I74" s="70"/>
      <c r="J74" s="70"/>
      <c r="K74" s="70"/>
      <c r="L74" s="70"/>
      <c r="M74" s="70"/>
      <c r="N74" s="70"/>
      <c r="O74" s="169"/>
    </row>
    <row r="75" spans="1:15" ht="17.25" customHeight="1">
      <c r="A75" s="764"/>
      <c r="B75" s="70" t="s">
        <v>591</v>
      </c>
      <c r="C75" s="70"/>
      <c r="D75" s="70"/>
      <c r="E75" s="70"/>
      <c r="F75" s="70"/>
      <c r="G75" s="70"/>
      <c r="H75" s="771">
        <f>'F12'!O19</f>
        <v>0</v>
      </c>
      <c r="I75" s="131" t="s">
        <v>250</v>
      </c>
      <c r="J75" s="770">
        <f>IF(H75&lt;1,0,IF(H75&lt;1000,1.11,1.105))</f>
        <v>0</v>
      </c>
      <c r="K75" s="131" t="s">
        <v>251</v>
      </c>
      <c r="L75" s="323">
        <f>IF(ISERROR(H75*J75),0,ROUND(H75*J75,0))</f>
        <v>0</v>
      </c>
      <c r="M75" s="129"/>
      <c r="N75" s="129"/>
      <c r="O75" s="169"/>
    </row>
    <row r="76" spans="1:15" ht="13.5">
      <c r="A76" s="171"/>
      <c r="B76" s="70"/>
      <c r="C76" s="70"/>
      <c r="D76" s="70"/>
      <c r="E76" s="70"/>
      <c r="F76" s="70"/>
      <c r="G76" s="70"/>
      <c r="H76" s="767" t="s">
        <v>693</v>
      </c>
      <c r="I76" s="70"/>
      <c r="J76" s="768" t="s">
        <v>340</v>
      </c>
      <c r="K76" s="70"/>
      <c r="L76" s="767" t="s">
        <v>341</v>
      </c>
      <c r="M76" s="141"/>
      <c r="N76" s="141"/>
      <c r="O76" s="169"/>
    </row>
    <row r="77" spans="1:15" ht="9" customHeight="1">
      <c r="A77" s="173"/>
      <c r="B77" s="128"/>
      <c r="C77" s="128"/>
      <c r="D77" s="128"/>
      <c r="E77" s="128"/>
      <c r="F77" s="128"/>
      <c r="G77" s="128"/>
      <c r="H77" s="128"/>
      <c r="I77" s="128"/>
      <c r="J77" s="128"/>
      <c r="K77" s="128"/>
      <c r="L77" s="128"/>
      <c r="M77" s="128"/>
      <c r="N77" s="128"/>
      <c r="O77" s="174"/>
    </row>
    <row r="78" spans="1:15" ht="19.5" customHeight="1">
      <c r="A78" s="70"/>
      <c r="B78" s="70"/>
      <c r="C78" s="70" t="str">
        <f>Rev_Date</f>
        <v>REVISED JULY 1, 2010</v>
      </c>
      <c r="D78" s="70"/>
      <c r="E78" s="123"/>
      <c r="F78" s="123" t="str">
        <f>Exp_Date</f>
        <v>FORM EXPIRES 6-30-12</v>
      </c>
      <c r="G78" s="123"/>
      <c r="H78" s="123"/>
      <c r="I78" s="123"/>
      <c r="J78" s="124"/>
      <c r="K78" s="123"/>
      <c r="L78" s="767"/>
      <c r="M78" s="123"/>
      <c r="N78" s="123"/>
      <c r="O78" s="140" t="s">
        <v>344</v>
      </c>
    </row>
  </sheetData>
  <sheetProtection sheet="1" objects="1" scenarios="1"/>
  <printOptions horizontalCentered="1" verticalCentered="1"/>
  <pageMargins left="0.25" right="0.25" top="0.25" bottom="0.25" header="0.5" footer="0.5"/>
  <pageSetup blackAndWhite="1" fitToHeight="1" fitToWidth="1" orientation="portrait" scale="70" r:id="rId1"/>
  <rowBreaks count="1" manualBreakCount="1">
    <brk id="46"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O54"/>
  <sheetViews>
    <sheetView showGridLines="0" showZeros="0" workbookViewId="0" topLeftCell="A1">
      <selection activeCell="E7" sqref="E7"/>
    </sheetView>
  </sheetViews>
  <sheetFormatPr defaultColWidth="9.140625" defaultRowHeight="12.75"/>
  <cols>
    <col min="1" max="2" width="2.7109375" style="66" customWidth="1"/>
    <col min="3" max="3" width="4.7109375" style="66" customWidth="1"/>
    <col min="4" max="4" width="10.7109375" style="66" customWidth="1"/>
    <col min="5" max="5" width="16.7109375" style="66" customWidth="1"/>
    <col min="6" max="6" width="8.7109375" style="66" customWidth="1"/>
    <col min="7" max="7" width="7.7109375" style="66" customWidth="1"/>
    <col min="8" max="8" width="2.7109375" style="66" customWidth="1"/>
    <col min="9" max="9" width="8.7109375" style="66" customWidth="1"/>
    <col min="10" max="10" width="2.7109375" style="66" customWidth="1"/>
    <col min="11" max="11" width="7.7109375" style="66" customWidth="1"/>
    <col min="12" max="12" width="8.7109375" style="66" customWidth="1"/>
    <col min="13" max="13" width="6.57421875" style="66" customWidth="1"/>
    <col min="14" max="14" width="7.7109375" style="66" customWidth="1"/>
    <col min="15" max="15" width="2.7109375" style="66" customWidth="1"/>
    <col min="16" max="16384" width="9.140625" style="66" customWidth="1"/>
  </cols>
  <sheetData>
    <row r="1" spans="1:15" ht="13.5">
      <c r="A1" s="779" t="s">
        <v>345</v>
      </c>
      <c r="B1" s="780"/>
      <c r="C1" s="780"/>
      <c r="D1" s="780"/>
      <c r="E1" s="780"/>
      <c r="F1" s="780"/>
      <c r="G1" s="780"/>
      <c r="H1" s="780"/>
      <c r="I1" s="780"/>
      <c r="J1" s="780"/>
      <c r="K1" s="780"/>
      <c r="L1" s="780"/>
      <c r="M1" s="780"/>
      <c r="N1" s="780"/>
      <c r="O1" s="781"/>
    </row>
    <row r="2" spans="1:15" ht="13.5">
      <c r="A2" s="782" t="s">
        <v>650</v>
      </c>
      <c r="B2" s="783"/>
      <c r="C2" s="783"/>
      <c r="D2" s="783"/>
      <c r="E2" s="783"/>
      <c r="F2" s="783"/>
      <c r="G2" s="783"/>
      <c r="H2" s="783"/>
      <c r="I2" s="783"/>
      <c r="J2" s="783"/>
      <c r="K2" s="783"/>
      <c r="L2" s="783"/>
      <c r="M2" s="783"/>
      <c r="N2" s="784"/>
      <c r="O2" s="781"/>
    </row>
    <row r="3" spans="1:15" ht="13.5">
      <c r="A3" s="785" t="s">
        <v>346</v>
      </c>
      <c r="B3" s="786"/>
      <c r="C3" s="786"/>
      <c r="D3" s="786"/>
      <c r="E3" s="786"/>
      <c r="F3" s="786"/>
      <c r="G3" s="786"/>
      <c r="H3" s="786"/>
      <c r="I3" s="786"/>
      <c r="J3" s="786"/>
      <c r="K3" s="786"/>
      <c r="L3" s="786"/>
      <c r="M3" s="786"/>
      <c r="N3" s="786"/>
      <c r="O3" s="787"/>
    </row>
    <row r="4" spans="1:15" ht="7.5" customHeight="1">
      <c r="A4" s="788"/>
      <c r="B4" s="789"/>
      <c r="C4" s="789"/>
      <c r="D4" s="789"/>
      <c r="E4" s="789"/>
      <c r="F4" s="789"/>
      <c r="G4" s="789"/>
      <c r="H4" s="789"/>
      <c r="I4" s="789"/>
      <c r="J4" s="789"/>
      <c r="K4" s="789"/>
      <c r="L4" s="789"/>
      <c r="M4" s="789"/>
      <c r="N4" s="790"/>
      <c r="O4" s="791"/>
    </row>
    <row r="5" spans="1:15" ht="13.5">
      <c r="A5" s="788"/>
      <c r="B5" s="789" t="s">
        <v>632</v>
      </c>
      <c r="C5" s="789"/>
      <c r="D5" s="789"/>
      <c r="E5" s="807">
        <f>'F01'!$D$5</f>
        <v>0</v>
      </c>
      <c r="F5" s="792"/>
      <c r="G5" s="792"/>
      <c r="H5" s="792"/>
      <c r="I5" s="793" t="s">
        <v>4</v>
      </c>
      <c r="J5" s="807">
        <f>'F01'!$K$5</f>
        <v>0</v>
      </c>
      <c r="K5" s="792"/>
      <c r="L5" s="792"/>
      <c r="M5" s="792"/>
      <c r="N5" s="792"/>
      <c r="O5" s="791"/>
    </row>
    <row r="6" spans="1:15" ht="13.5">
      <c r="A6" s="788"/>
      <c r="B6" s="789" t="s">
        <v>5</v>
      </c>
      <c r="C6" s="789"/>
      <c r="D6" s="789"/>
      <c r="E6" s="808">
        <f>'F01'!$D$6</f>
        <v>0</v>
      </c>
      <c r="F6" s="792"/>
      <c r="G6" s="792"/>
      <c r="H6" s="792"/>
      <c r="I6" s="789"/>
      <c r="J6" s="789"/>
      <c r="K6" s="793" t="s">
        <v>6</v>
      </c>
      <c r="L6" s="809">
        <f>'F01'!$L$6</f>
        <v>0</v>
      </c>
      <c r="M6" s="786"/>
      <c r="N6" s="792"/>
      <c r="O6" s="791"/>
    </row>
    <row r="7" spans="1:15" ht="13.5">
      <c r="A7" s="788"/>
      <c r="B7" s="789" t="s">
        <v>347</v>
      </c>
      <c r="C7" s="789"/>
      <c r="D7" s="789"/>
      <c r="E7" s="151"/>
      <c r="F7" s="792"/>
      <c r="G7" s="792"/>
      <c r="H7" s="792"/>
      <c r="I7" s="789"/>
      <c r="J7" s="789"/>
      <c r="K7" s="793" t="s">
        <v>348</v>
      </c>
      <c r="L7" s="151"/>
      <c r="M7" s="790" t="s">
        <v>349</v>
      </c>
      <c r="N7" s="790"/>
      <c r="O7" s="791"/>
    </row>
    <row r="8" spans="1:15" ht="19.5" customHeight="1">
      <c r="A8" s="788"/>
      <c r="B8" s="789" t="s">
        <v>350</v>
      </c>
      <c r="C8" s="789"/>
      <c r="D8" s="789"/>
      <c r="F8" s="793" t="s">
        <v>351</v>
      </c>
      <c r="G8" s="150"/>
      <c r="I8" s="794"/>
      <c r="J8" s="789"/>
      <c r="K8" s="789"/>
      <c r="L8" s="794"/>
      <c r="M8" s="793" t="s">
        <v>352</v>
      </c>
      <c r="N8" s="150"/>
      <c r="O8" s="791"/>
    </row>
    <row r="9" spans="1:15" ht="13.5">
      <c r="A9" s="788"/>
      <c r="B9" s="789"/>
      <c r="C9" s="789"/>
      <c r="D9" s="789"/>
      <c r="E9" s="789"/>
      <c r="F9" s="793" t="s">
        <v>353</v>
      </c>
      <c r="G9" s="150"/>
      <c r="H9" s="793"/>
      <c r="J9" s="789"/>
      <c r="K9" s="793"/>
      <c r="M9" s="793" t="s">
        <v>354</v>
      </c>
      <c r="N9" s="150"/>
      <c r="O9" s="791"/>
    </row>
    <row r="10" spans="1:15" ht="7.5" customHeight="1">
      <c r="A10" s="788"/>
      <c r="B10" s="789"/>
      <c r="C10" s="789"/>
      <c r="D10" s="789"/>
      <c r="E10" s="789"/>
      <c r="F10" s="789"/>
      <c r="G10" s="938"/>
      <c r="H10" s="789"/>
      <c r="I10" s="789"/>
      <c r="J10" s="789"/>
      <c r="K10" s="789"/>
      <c r="L10" s="789"/>
      <c r="M10" s="789"/>
      <c r="N10" s="939"/>
      <c r="O10" s="791"/>
    </row>
    <row r="11" spans="1:15" ht="13.5">
      <c r="A11" s="788"/>
      <c r="B11" s="789" t="s">
        <v>355</v>
      </c>
      <c r="C11" s="789"/>
      <c r="D11" s="789"/>
      <c r="E11" s="789"/>
      <c r="F11" s="793" t="s">
        <v>356</v>
      </c>
      <c r="G11" s="150"/>
      <c r="H11" s="790"/>
      <c r="I11" s="789"/>
      <c r="J11" s="793" t="s">
        <v>357</v>
      </c>
      <c r="K11" s="150"/>
      <c r="L11" s="793"/>
      <c r="M11" s="793" t="s">
        <v>358</v>
      </c>
      <c r="N11" s="150"/>
      <c r="O11" s="791"/>
    </row>
    <row r="12" spans="1:15" ht="8.25" customHeight="1">
      <c r="A12" s="788"/>
      <c r="B12" s="789"/>
      <c r="C12" s="789"/>
      <c r="D12" s="789"/>
      <c r="E12" s="789"/>
      <c r="F12" s="789"/>
      <c r="G12" s="789"/>
      <c r="H12" s="793"/>
      <c r="I12" s="790"/>
      <c r="J12" s="789"/>
      <c r="K12" s="789"/>
      <c r="L12" s="793"/>
      <c r="M12" s="793"/>
      <c r="N12" s="790"/>
      <c r="O12" s="791"/>
    </row>
    <row r="13" spans="1:15" ht="13.5">
      <c r="A13" s="788"/>
      <c r="B13" s="795" t="s">
        <v>558</v>
      </c>
      <c r="C13" s="789"/>
      <c r="D13" s="789"/>
      <c r="E13" s="789"/>
      <c r="F13" s="789"/>
      <c r="G13" s="789"/>
      <c r="H13" s="789"/>
      <c r="I13" s="796" t="s">
        <v>349</v>
      </c>
      <c r="J13" s="789"/>
      <c r="K13" s="797" t="s">
        <v>359</v>
      </c>
      <c r="L13" s="783"/>
      <c r="M13" s="783"/>
      <c r="N13" s="790"/>
      <c r="O13" s="791"/>
    </row>
    <row r="14" spans="1:15" ht="13.5">
      <c r="A14" s="788"/>
      <c r="B14" s="789"/>
      <c r="C14" s="793" t="s">
        <v>360</v>
      </c>
      <c r="D14" s="151"/>
      <c r="E14" s="792"/>
      <c r="F14" s="792"/>
      <c r="G14" s="792"/>
      <c r="H14" s="789"/>
      <c r="I14" s="151"/>
      <c r="J14" s="789"/>
      <c r="K14" s="810"/>
      <c r="L14" s="786"/>
      <c r="M14" s="786"/>
      <c r="N14" s="790"/>
      <c r="O14" s="791"/>
    </row>
    <row r="15" spans="1:15" ht="13.5">
      <c r="A15" s="788"/>
      <c r="B15" s="789"/>
      <c r="C15" s="793" t="s">
        <v>361</v>
      </c>
      <c r="D15" s="151"/>
      <c r="E15" s="792"/>
      <c r="F15" s="792"/>
      <c r="G15" s="792"/>
      <c r="H15" s="789"/>
      <c r="I15" s="151"/>
      <c r="J15" s="789"/>
      <c r="K15" s="810"/>
      <c r="L15" s="786"/>
      <c r="M15" s="786"/>
      <c r="N15" s="790"/>
      <c r="O15" s="791"/>
    </row>
    <row r="16" spans="1:15" ht="13.5">
      <c r="A16" s="788"/>
      <c r="B16" s="789"/>
      <c r="C16" s="793" t="s">
        <v>362</v>
      </c>
      <c r="D16" s="151"/>
      <c r="E16" s="792"/>
      <c r="F16" s="792"/>
      <c r="G16" s="792"/>
      <c r="H16" s="789"/>
      <c r="I16" s="151"/>
      <c r="J16" s="789"/>
      <c r="K16" s="810"/>
      <c r="L16" s="786"/>
      <c r="M16" s="786"/>
      <c r="N16" s="790"/>
      <c r="O16" s="791"/>
    </row>
    <row r="17" spans="1:15" ht="13.5">
      <c r="A17" s="788"/>
      <c r="B17" s="789"/>
      <c r="C17" s="793" t="s">
        <v>363</v>
      </c>
      <c r="D17" s="151"/>
      <c r="E17" s="792"/>
      <c r="F17" s="792"/>
      <c r="G17" s="792"/>
      <c r="H17" s="789"/>
      <c r="I17" s="151"/>
      <c r="J17" s="789"/>
      <c r="K17" s="810"/>
      <c r="L17" s="786"/>
      <c r="M17" s="786"/>
      <c r="N17" s="790"/>
      <c r="O17" s="791"/>
    </row>
    <row r="18" spans="1:15" ht="13.5">
      <c r="A18" s="788"/>
      <c r="B18" s="789"/>
      <c r="C18" s="793" t="s">
        <v>364</v>
      </c>
      <c r="D18" s="151"/>
      <c r="E18" s="792"/>
      <c r="F18" s="792"/>
      <c r="G18" s="792"/>
      <c r="H18" s="789"/>
      <c r="I18" s="151"/>
      <c r="J18" s="789"/>
      <c r="K18" s="810"/>
      <c r="L18" s="786"/>
      <c r="M18" s="786"/>
      <c r="N18" s="790"/>
      <c r="O18" s="791"/>
    </row>
    <row r="19" spans="1:15" ht="13.5">
      <c r="A19" s="788"/>
      <c r="B19" s="789"/>
      <c r="C19" s="793" t="s">
        <v>365</v>
      </c>
      <c r="D19" s="151"/>
      <c r="E19" s="792"/>
      <c r="F19" s="792"/>
      <c r="G19" s="792"/>
      <c r="H19" s="789"/>
      <c r="I19" s="151"/>
      <c r="J19" s="789"/>
      <c r="K19" s="810"/>
      <c r="L19" s="786"/>
      <c r="M19" s="786"/>
      <c r="N19" s="790"/>
      <c r="O19" s="791"/>
    </row>
    <row r="20" spans="1:15" ht="13.5">
      <c r="A20" s="788"/>
      <c r="B20" s="789"/>
      <c r="C20" s="793" t="s">
        <v>366</v>
      </c>
      <c r="D20" s="151"/>
      <c r="E20" s="792"/>
      <c r="F20" s="792"/>
      <c r="G20" s="792"/>
      <c r="H20" s="789"/>
      <c r="I20" s="151"/>
      <c r="J20" s="789"/>
      <c r="K20" s="810"/>
      <c r="L20" s="786"/>
      <c r="M20" s="786"/>
      <c r="N20" s="790"/>
      <c r="O20" s="791"/>
    </row>
    <row r="21" spans="1:15" ht="13.5">
      <c r="A21" s="788"/>
      <c r="B21" s="789"/>
      <c r="C21" s="793" t="s">
        <v>367</v>
      </c>
      <c r="D21" s="151"/>
      <c r="E21" s="792"/>
      <c r="F21" s="792"/>
      <c r="G21" s="792"/>
      <c r="H21" s="789"/>
      <c r="I21" s="151"/>
      <c r="J21" s="789"/>
      <c r="K21" s="810"/>
      <c r="L21" s="786"/>
      <c r="M21" s="786"/>
      <c r="N21" s="790"/>
      <c r="O21" s="791"/>
    </row>
    <row r="22" spans="1:15" ht="13.5">
      <c r="A22" s="788"/>
      <c r="B22" s="789"/>
      <c r="C22" s="793" t="s">
        <v>368</v>
      </c>
      <c r="D22" s="151"/>
      <c r="E22" s="792"/>
      <c r="F22" s="792"/>
      <c r="G22" s="792"/>
      <c r="H22" s="789"/>
      <c r="I22" s="151"/>
      <c r="J22" s="789"/>
      <c r="K22" s="810"/>
      <c r="L22" s="786"/>
      <c r="M22" s="786"/>
      <c r="N22" s="790"/>
      <c r="O22" s="791"/>
    </row>
    <row r="23" spans="1:15" ht="13.5">
      <c r="A23" s="788"/>
      <c r="B23" s="789"/>
      <c r="C23" s="793" t="s">
        <v>369</v>
      </c>
      <c r="D23" s="151"/>
      <c r="E23" s="792"/>
      <c r="F23" s="792"/>
      <c r="G23" s="792"/>
      <c r="H23" s="789"/>
      <c r="I23" s="151"/>
      <c r="J23" s="789"/>
      <c r="K23" s="810"/>
      <c r="L23" s="786"/>
      <c r="M23" s="786"/>
      <c r="N23" s="790"/>
      <c r="O23" s="791"/>
    </row>
    <row r="24" spans="1:15" ht="8.25" customHeight="1">
      <c r="A24" s="788"/>
      <c r="B24" s="789"/>
      <c r="C24" s="789"/>
      <c r="D24" s="789"/>
      <c r="E24" s="789"/>
      <c r="F24" s="789"/>
      <c r="G24" s="789"/>
      <c r="H24" s="789"/>
      <c r="I24" s="789"/>
      <c r="J24" s="789"/>
      <c r="K24" s="789"/>
      <c r="L24" s="789"/>
      <c r="M24" s="789"/>
      <c r="N24" s="790"/>
      <c r="O24" s="791"/>
    </row>
    <row r="25" spans="1:15" ht="12" customHeight="1">
      <c r="A25" s="788"/>
      <c r="B25" s="789"/>
      <c r="C25" s="789"/>
      <c r="D25" s="789"/>
      <c r="E25" s="789"/>
      <c r="F25" s="789"/>
      <c r="G25" s="789"/>
      <c r="H25" s="789"/>
      <c r="I25" s="789"/>
      <c r="J25" s="789"/>
      <c r="K25" s="783" t="s">
        <v>370</v>
      </c>
      <c r="L25" s="783"/>
      <c r="M25" s="783"/>
      <c r="N25" s="790"/>
      <c r="O25" s="791"/>
    </row>
    <row r="26" spans="1:15" ht="12" customHeight="1">
      <c r="A26" s="788"/>
      <c r="B26" s="795" t="s">
        <v>371</v>
      </c>
      <c r="C26" s="789"/>
      <c r="D26" s="789"/>
      <c r="E26" s="789"/>
      <c r="F26" s="789"/>
      <c r="G26" s="789"/>
      <c r="H26" s="789"/>
      <c r="I26" s="789"/>
      <c r="J26" s="789"/>
      <c r="K26" s="797" t="s">
        <v>372</v>
      </c>
      <c r="L26" s="783"/>
      <c r="M26" s="783"/>
      <c r="N26" s="790"/>
      <c r="O26" s="791"/>
    </row>
    <row r="27" spans="1:15" ht="13.5">
      <c r="A27" s="788"/>
      <c r="B27" s="789"/>
      <c r="C27" s="793" t="s">
        <v>360</v>
      </c>
      <c r="D27" s="151"/>
      <c r="E27" s="792"/>
      <c r="F27" s="792"/>
      <c r="G27" s="792"/>
      <c r="H27" s="789"/>
      <c r="I27" s="151"/>
      <c r="J27" s="789"/>
      <c r="K27" s="810"/>
      <c r="L27" s="786"/>
      <c r="M27" s="786"/>
      <c r="N27" s="790"/>
      <c r="O27" s="791"/>
    </row>
    <row r="28" spans="1:15" ht="13.5">
      <c r="A28" s="788"/>
      <c r="B28" s="789"/>
      <c r="C28" s="793" t="s">
        <v>361</v>
      </c>
      <c r="D28" s="151"/>
      <c r="E28" s="792"/>
      <c r="F28" s="792"/>
      <c r="G28" s="792"/>
      <c r="H28" s="789"/>
      <c r="I28" s="151"/>
      <c r="J28" s="789"/>
      <c r="K28" s="810"/>
      <c r="L28" s="786"/>
      <c r="M28" s="786"/>
      <c r="N28" s="790"/>
      <c r="O28" s="791"/>
    </row>
    <row r="29" spans="1:15" ht="13.5">
      <c r="A29" s="788"/>
      <c r="B29" s="789"/>
      <c r="C29" s="793" t="s">
        <v>362</v>
      </c>
      <c r="D29" s="151"/>
      <c r="E29" s="792"/>
      <c r="F29" s="792"/>
      <c r="G29" s="792"/>
      <c r="H29" s="789"/>
      <c r="I29" s="151"/>
      <c r="J29" s="789"/>
      <c r="K29" s="810"/>
      <c r="L29" s="786"/>
      <c r="M29" s="786"/>
      <c r="N29" s="790"/>
      <c r="O29" s="791"/>
    </row>
    <row r="30" spans="1:15" ht="13.5">
      <c r="A30" s="788"/>
      <c r="B30" s="789"/>
      <c r="C30" s="793" t="s">
        <v>363</v>
      </c>
      <c r="D30" s="151"/>
      <c r="E30" s="792"/>
      <c r="F30" s="792"/>
      <c r="G30" s="792"/>
      <c r="H30" s="789"/>
      <c r="I30" s="151"/>
      <c r="J30" s="789"/>
      <c r="K30" s="810"/>
      <c r="L30" s="786"/>
      <c r="M30" s="786"/>
      <c r="N30" s="790"/>
      <c r="O30" s="791"/>
    </row>
    <row r="31" spans="1:15" ht="13.5">
      <c r="A31" s="788"/>
      <c r="B31" s="789"/>
      <c r="C31" s="793" t="s">
        <v>364</v>
      </c>
      <c r="D31" s="151"/>
      <c r="E31" s="792"/>
      <c r="F31" s="792"/>
      <c r="G31" s="792"/>
      <c r="H31" s="789"/>
      <c r="I31" s="151"/>
      <c r="J31" s="789"/>
      <c r="K31" s="810"/>
      <c r="L31" s="786"/>
      <c r="M31" s="786"/>
      <c r="N31" s="790"/>
      <c r="O31" s="791"/>
    </row>
    <row r="32" spans="1:15" ht="13.5">
      <c r="A32" s="788"/>
      <c r="B32" s="789"/>
      <c r="C32" s="793" t="s">
        <v>365</v>
      </c>
      <c r="D32" s="151"/>
      <c r="E32" s="792"/>
      <c r="F32" s="792"/>
      <c r="G32" s="792"/>
      <c r="H32" s="789"/>
      <c r="I32" s="151"/>
      <c r="J32" s="789"/>
      <c r="K32" s="810"/>
      <c r="L32" s="786"/>
      <c r="M32" s="786"/>
      <c r="N32" s="790"/>
      <c r="O32" s="791"/>
    </row>
    <row r="33" spans="1:15" ht="13.5">
      <c r="A33" s="788"/>
      <c r="B33" s="789"/>
      <c r="C33" s="793" t="s">
        <v>366</v>
      </c>
      <c r="D33" s="151"/>
      <c r="E33" s="792"/>
      <c r="F33" s="792"/>
      <c r="G33" s="792"/>
      <c r="H33" s="789"/>
      <c r="I33" s="151"/>
      <c r="J33" s="789"/>
      <c r="K33" s="810"/>
      <c r="L33" s="786"/>
      <c r="M33" s="786"/>
      <c r="N33" s="790"/>
      <c r="O33" s="791"/>
    </row>
    <row r="34" spans="1:15" ht="13.5">
      <c r="A34" s="788"/>
      <c r="B34" s="789"/>
      <c r="C34" s="793" t="s">
        <v>367</v>
      </c>
      <c r="D34" s="151"/>
      <c r="E34" s="792"/>
      <c r="F34" s="792"/>
      <c r="G34" s="792"/>
      <c r="H34" s="789"/>
      <c r="I34" s="151"/>
      <c r="J34" s="789"/>
      <c r="K34" s="810"/>
      <c r="L34" s="786"/>
      <c r="M34" s="786"/>
      <c r="N34" s="790"/>
      <c r="O34" s="791"/>
    </row>
    <row r="35" spans="1:15" ht="13.5">
      <c r="A35" s="788"/>
      <c r="B35" s="789"/>
      <c r="C35" s="793" t="s">
        <v>368</v>
      </c>
      <c r="D35" s="151"/>
      <c r="E35" s="792"/>
      <c r="F35" s="792"/>
      <c r="G35" s="792"/>
      <c r="H35" s="789"/>
      <c r="I35" s="151"/>
      <c r="J35" s="789"/>
      <c r="K35" s="810"/>
      <c r="L35" s="786"/>
      <c r="M35" s="786"/>
      <c r="N35" s="790"/>
      <c r="O35" s="791"/>
    </row>
    <row r="36" spans="1:15" ht="13.5">
      <c r="A36" s="788"/>
      <c r="B36" s="789"/>
      <c r="C36" s="793" t="s">
        <v>369</v>
      </c>
      <c r="D36" s="151"/>
      <c r="E36" s="792"/>
      <c r="F36" s="792"/>
      <c r="G36" s="792"/>
      <c r="H36" s="789"/>
      <c r="I36" s="151"/>
      <c r="J36" s="789"/>
      <c r="K36" s="810"/>
      <c r="L36" s="786"/>
      <c r="M36" s="786"/>
      <c r="N36" s="790"/>
      <c r="O36" s="791"/>
    </row>
    <row r="37" spans="1:15" ht="7.5" customHeight="1">
      <c r="A37" s="788"/>
      <c r="B37" s="789"/>
      <c r="C37" s="793"/>
      <c r="D37" s="790"/>
      <c r="E37" s="790"/>
      <c r="F37" s="790"/>
      <c r="G37" s="790"/>
      <c r="H37" s="789"/>
      <c r="I37" s="790"/>
      <c r="J37" s="789"/>
      <c r="K37" s="799"/>
      <c r="L37" s="784"/>
      <c r="M37" s="784"/>
      <c r="N37" s="790"/>
      <c r="O37" s="791"/>
    </row>
    <row r="38" spans="1:15" ht="13.5">
      <c r="A38" s="800" t="s">
        <v>649</v>
      </c>
      <c r="B38" s="780"/>
      <c r="C38" s="780"/>
      <c r="D38" s="780"/>
      <c r="E38" s="780"/>
      <c r="F38" s="780"/>
      <c r="G38" s="780"/>
      <c r="H38" s="780"/>
      <c r="I38" s="780"/>
      <c r="J38" s="780"/>
      <c r="K38" s="780"/>
      <c r="L38" s="780"/>
      <c r="M38" s="780"/>
      <c r="N38" s="780"/>
      <c r="O38" s="801"/>
    </row>
    <row r="39" spans="1:15" ht="7.5" customHeight="1">
      <c r="A39" s="788"/>
      <c r="B39" s="789"/>
      <c r="C39" s="789"/>
      <c r="D39" s="789"/>
      <c r="E39" s="789"/>
      <c r="F39" s="789"/>
      <c r="G39" s="789"/>
      <c r="H39" s="789"/>
      <c r="I39" s="789"/>
      <c r="J39" s="789"/>
      <c r="K39" s="789"/>
      <c r="L39" s="789"/>
      <c r="M39" s="789"/>
      <c r="N39" s="790"/>
      <c r="O39" s="791"/>
    </row>
    <row r="40" spans="1:15" ht="13.5">
      <c r="A40" s="788"/>
      <c r="B40" s="789" t="s">
        <v>373</v>
      </c>
      <c r="C40" s="789"/>
      <c r="D40" s="789"/>
      <c r="E40" s="789"/>
      <c r="F40" s="789"/>
      <c r="G40" s="789"/>
      <c r="H40" s="789"/>
      <c r="I40" s="789"/>
      <c r="J40" s="789"/>
      <c r="K40" s="789"/>
      <c r="L40" s="789"/>
      <c r="M40" s="789"/>
      <c r="N40" s="790"/>
      <c r="O40" s="791"/>
    </row>
    <row r="41" spans="1:15" ht="13.5">
      <c r="A41" s="788"/>
      <c r="B41" s="789" t="s">
        <v>694</v>
      </c>
      <c r="C41" s="789"/>
      <c r="D41" s="789"/>
      <c r="E41" s="789"/>
      <c r="F41" s="789"/>
      <c r="G41" s="789"/>
      <c r="H41" s="789"/>
      <c r="I41" s="789"/>
      <c r="J41" s="789"/>
      <c r="K41" s="789"/>
      <c r="L41" s="789"/>
      <c r="M41" s="789"/>
      <c r="N41" s="790"/>
      <c r="O41" s="791"/>
    </row>
    <row r="42" spans="1:15" ht="13.5">
      <c r="A42" s="788"/>
      <c r="B42" s="789" t="s">
        <v>374</v>
      </c>
      <c r="C42" s="789"/>
      <c r="D42" s="789"/>
      <c r="E42" s="789"/>
      <c r="F42" s="789"/>
      <c r="G42" s="789"/>
      <c r="H42" s="789"/>
      <c r="I42" s="789"/>
      <c r="J42" s="789"/>
      <c r="K42" s="789"/>
      <c r="L42" s="789"/>
      <c r="M42" s="789"/>
      <c r="N42" s="790"/>
      <c r="O42" s="791"/>
    </row>
    <row r="43" spans="1:15" ht="13.5">
      <c r="A43" s="788"/>
      <c r="B43" s="789" t="s">
        <v>375</v>
      </c>
      <c r="C43" s="789"/>
      <c r="D43" s="789"/>
      <c r="E43" s="789"/>
      <c r="F43" s="789"/>
      <c r="G43" s="789"/>
      <c r="H43" s="789"/>
      <c r="I43" s="789"/>
      <c r="J43" s="789"/>
      <c r="K43" s="789"/>
      <c r="L43" s="789"/>
      <c r="M43" s="789"/>
      <c r="N43" s="790"/>
      <c r="O43" s="791"/>
    </row>
    <row r="44" spans="1:15" ht="13.5">
      <c r="A44" s="788"/>
      <c r="B44" s="789" t="s">
        <v>559</v>
      </c>
      <c r="C44" s="789"/>
      <c r="D44" s="789"/>
      <c r="E44" s="789"/>
      <c r="F44" s="789"/>
      <c r="G44" s="789"/>
      <c r="H44" s="789"/>
      <c r="I44" s="789"/>
      <c r="J44" s="789"/>
      <c r="K44" s="789"/>
      <c r="L44" s="789"/>
      <c r="M44" s="789"/>
      <c r="N44" s="790"/>
      <c r="O44" s="791"/>
    </row>
    <row r="45" spans="1:15" ht="13.5">
      <c r="A45" s="788"/>
      <c r="B45" s="789" t="s">
        <v>560</v>
      </c>
      <c r="C45" s="789"/>
      <c r="D45" s="789"/>
      <c r="E45" s="789"/>
      <c r="F45" s="789"/>
      <c r="G45" s="789"/>
      <c r="H45" s="789"/>
      <c r="I45" s="789"/>
      <c r="J45" s="789"/>
      <c r="K45" s="789"/>
      <c r="L45" s="789"/>
      <c r="M45" s="789"/>
      <c r="N45" s="790"/>
      <c r="O45" s="791"/>
    </row>
    <row r="46" spans="1:15" ht="13.5">
      <c r="A46" s="788"/>
      <c r="B46" s="789" t="s">
        <v>561</v>
      </c>
      <c r="C46" s="789"/>
      <c r="D46" s="789"/>
      <c r="E46" s="789"/>
      <c r="F46" s="789"/>
      <c r="G46" s="789"/>
      <c r="H46" s="789"/>
      <c r="I46" s="789"/>
      <c r="J46" s="789"/>
      <c r="K46" s="789"/>
      <c r="L46" s="789"/>
      <c r="M46" s="789"/>
      <c r="N46" s="790"/>
      <c r="O46" s="791"/>
    </row>
    <row r="47" spans="1:15" ht="13.5">
      <c r="A47" s="788"/>
      <c r="B47" s="789" t="s">
        <v>562</v>
      </c>
      <c r="C47" s="789"/>
      <c r="D47" s="789"/>
      <c r="E47" s="789"/>
      <c r="F47" s="789"/>
      <c r="G47" s="789"/>
      <c r="H47" s="789"/>
      <c r="I47" s="789"/>
      <c r="J47" s="789"/>
      <c r="K47" s="789"/>
      <c r="L47" s="789"/>
      <c r="M47" s="789"/>
      <c r="N47" s="790"/>
      <c r="O47" s="791"/>
    </row>
    <row r="48" spans="1:15" ht="13.5">
      <c r="A48" s="788"/>
      <c r="B48" s="789"/>
      <c r="C48" s="789"/>
      <c r="D48" s="789"/>
      <c r="E48" s="789"/>
      <c r="F48" s="789"/>
      <c r="G48" s="789"/>
      <c r="H48" s="789"/>
      <c r="I48" s="789"/>
      <c r="J48" s="789"/>
      <c r="K48" s="789"/>
      <c r="L48" s="789"/>
      <c r="M48" s="789"/>
      <c r="N48" s="790"/>
      <c r="O48" s="791"/>
    </row>
    <row r="49" spans="1:15" ht="13.5">
      <c r="A49" s="788"/>
      <c r="B49" s="792"/>
      <c r="C49" s="792"/>
      <c r="D49" s="792"/>
      <c r="E49" s="792"/>
      <c r="F49" s="792"/>
      <c r="G49" s="789"/>
      <c r="H49" s="160"/>
      <c r="I49" s="792"/>
      <c r="J49" s="792"/>
      <c r="K49" s="792"/>
      <c r="L49" s="792"/>
      <c r="M49" s="792"/>
      <c r="N49" s="792"/>
      <c r="O49" s="791"/>
    </row>
    <row r="50" spans="1:15" ht="13.5">
      <c r="A50" s="788"/>
      <c r="B50" s="802" t="s">
        <v>376</v>
      </c>
      <c r="C50" s="783"/>
      <c r="D50" s="783"/>
      <c r="E50" s="783"/>
      <c r="F50" s="783"/>
      <c r="G50" s="789"/>
      <c r="H50" s="802" t="s">
        <v>377</v>
      </c>
      <c r="I50" s="783"/>
      <c r="J50" s="783"/>
      <c r="K50" s="783"/>
      <c r="L50" s="783"/>
      <c r="M50" s="783"/>
      <c r="N50" s="784"/>
      <c r="O50" s="791"/>
    </row>
    <row r="51" spans="1:15" ht="13.5">
      <c r="A51" s="788"/>
      <c r="B51" s="160"/>
      <c r="C51" s="792"/>
      <c r="D51" s="792"/>
      <c r="E51" s="792"/>
      <c r="F51" s="792"/>
      <c r="G51" s="792"/>
      <c r="H51" s="792"/>
      <c r="I51" s="792"/>
      <c r="J51" s="792"/>
      <c r="K51" s="789"/>
      <c r="L51" s="798"/>
      <c r="M51" s="803"/>
      <c r="N51" s="803"/>
      <c r="O51" s="791"/>
    </row>
    <row r="52" spans="1:15" ht="13.5">
      <c r="A52" s="788"/>
      <c r="B52" s="802" t="s">
        <v>378</v>
      </c>
      <c r="C52" s="783"/>
      <c r="D52" s="783"/>
      <c r="E52" s="783"/>
      <c r="F52" s="783"/>
      <c r="G52" s="783"/>
      <c r="H52" s="783"/>
      <c r="I52" s="783"/>
      <c r="J52" s="783"/>
      <c r="K52" s="789"/>
      <c r="L52" s="802" t="s">
        <v>26</v>
      </c>
      <c r="M52" s="802"/>
      <c r="N52" s="784"/>
      <c r="O52" s="791"/>
    </row>
    <row r="53" spans="1:15" ht="13.5">
      <c r="A53" s="804"/>
      <c r="B53" s="792"/>
      <c r="C53" s="792"/>
      <c r="D53" s="792"/>
      <c r="E53" s="792"/>
      <c r="F53" s="792"/>
      <c r="G53" s="792"/>
      <c r="H53" s="792"/>
      <c r="I53" s="792"/>
      <c r="J53" s="792"/>
      <c r="K53" s="792"/>
      <c r="L53" s="792"/>
      <c r="M53" s="792"/>
      <c r="N53" s="792"/>
      <c r="O53" s="805"/>
    </row>
    <row r="54" spans="1:15" ht="27" customHeight="1">
      <c r="A54" s="789" t="str">
        <f>Rev_Date</f>
        <v>REVISED JULY 1, 2010</v>
      </c>
      <c r="B54" s="789"/>
      <c r="C54" s="789"/>
      <c r="D54" s="789"/>
      <c r="E54" s="789"/>
      <c r="F54" s="783" t="str">
        <f>Exp_Date</f>
        <v>FORM EXPIRES 6-30-12</v>
      </c>
      <c r="G54" s="783"/>
      <c r="H54" s="783"/>
      <c r="I54" s="783"/>
      <c r="J54" s="783"/>
      <c r="K54" s="783"/>
      <c r="L54" s="789"/>
      <c r="M54" s="789"/>
      <c r="N54" s="806" t="s">
        <v>379</v>
      </c>
      <c r="O54" s="789"/>
    </row>
  </sheetData>
  <sheetProtection sheet="1" objects="1" scenarios="1"/>
  <printOptions horizontalCentered="1" verticalCentered="1"/>
  <pageMargins left="0.25" right="0.25" top="0.25" bottom="0.25" header="0.5" footer="0.5"/>
  <pageSetup blackAndWhite="1" fitToHeight="1" fitToWidth="1"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R73"/>
  <sheetViews>
    <sheetView showGridLines="0" showZeros="0" zoomScale="86" zoomScaleNormal="86" workbookViewId="0" topLeftCell="A1">
      <selection activeCell="D7" sqref="D7"/>
    </sheetView>
  </sheetViews>
  <sheetFormatPr defaultColWidth="9.140625" defaultRowHeight="12.75"/>
  <cols>
    <col min="1" max="1" width="1.7109375" style="66" customWidth="1"/>
    <col min="2" max="2" width="7.7109375" style="66" customWidth="1"/>
    <col min="3" max="3" width="14.7109375" style="66" customWidth="1"/>
    <col min="4" max="4" width="7.7109375" style="66" customWidth="1"/>
    <col min="5" max="5" width="8.140625" style="66" customWidth="1"/>
    <col min="6" max="6" width="7.57421875" style="66" customWidth="1"/>
    <col min="7" max="8" width="7.7109375" style="66" customWidth="1"/>
    <col min="9" max="9" width="3.57421875" style="66" customWidth="1"/>
    <col min="10" max="10" width="8.7109375" style="66" customWidth="1"/>
    <col min="11" max="11" width="7.7109375" style="66" customWidth="1"/>
    <col min="12" max="12" width="5.140625" style="66" customWidth="1"/>
    <col min="13" max="13" width="8.140625" style="66" customWidth="1"/>
    <col min="14" max="14" width="7.8515625" style="66" customWidth="1"/>
    <col min="15" max="15" width="7.7109375" style="66" customWidth="1"/>
    <col min="16" max="16" width="2.7109375" style="66" customWidth="1"/>
    <col min="17" max="17" width="9.7109375" style="66" customWidth="1"/>
    <col min="18" max="18" width="1.7109375" style="66" customWidth="1"/>
    <col min="19" max="16384" width="9.140625" style="66" customWidth="1"/>
  </cols>
  <sheetData>
    <row r="1" spans="1:18" ht="13.5">
      <c r="A1" s="811" t="s">
        <v>623</v>
      </c>
      <c r="B1" s="812"/>
      <c r="C1" s="812"/>
      <c r="D1" s="812"/>
      <c r="E1" s="812"/>
      <c r="F1" s="812"/>
      <c r="G1" s="812"/>
      <c r="H1" s="812"/>
      <c r="I1" s="812"/>
      <c r="J1" s="812"/>
      <c r="K1" s="812"/>
      <c r="L1" s="812"/>
      <c r="M1" s="812"/>
      <c r="N1" s="812"/>
      <c r="O1" s="812"/>
      <c r="P1" s="812"/>
      <c r="Q1" s="812"/>
      <c r="R1" s="813"/>
    </row>
    <row r="2" spans="1:18" ht="9" customHeight="1">
      <c r="A2" s="814" t="s">
        <v>634</v>
      </c>
      <c r="G2" s="814" t="s">
        <v>116</v>
      </c>
      <c r="O2" s="814" t="s">
        <v>117</v>
      </c>
      <c r="R2" s="815"/>
    </row>
    <row r="3" spans="1:18" ht="13.5">
      <c r="A3" s="823">
        <f>'F01'!$D$5</f>
        <v>0</v>
      </c>
      <c r="G3" s="824">
        <f>'F01'!$D$6</f>
        <v>0</v>
      </c>
      <c r="O3" s="825"/>
      <c r="P3" s="581">
        <f>'F01'!$L$6</f>
        <v>0</v>
      </c>
      <c r="Q3" s="134"/>
      <c r="R3" s="816"/>
    </row>
    <row r="4" spans="1:18" ht="3" customHeight="1">
      <c r="A4" s="817"/>
      <c r="B4" s="52"/>
      <c r="C4" s="52"/>
      <c r="D4" s="52"/>
      <c r="E4" s="52"/>
      <c r="F4" s="52"/>
      <c r="G4" s="817"/>
      <c r="H4" s="52"/>
      <c r="I4" s="52"/>
      <c r="J4" s="52"/>
      <c r="K4" s="52"/>
      <c r="L4" s="52"/>
      <c r="M4" s="52"/>
      <c r="N4" s="52"/>
      <c r="O4" s="817"/>
      <c r="P4" s="52"/>
      <c r="Q4" s="52"/>
      <c r="R4" s="818"/>
    </row>
    <row r="5" spans="1:18" ht="17.25" customHeight="1">
      <c r="A5" s="822" t="s">
        <v>380</v>
      </c>
      <c r="B5" s="67"/>
      <c r="C5" s="67"/>
      <c r="D5" s="67"/>
      <c r="E5" s="67"/>
      <c r="F5" s="67"/>
      <c r="G5" s="67"/>
      <c r="H5" s="67"/>
      <c r="I5" s="67"/>
      <c r="J5" s="67"/>
      <c r="K5" s="67"/>
      <c r="L5" s="67"/>
      <c r="M5" s="67"/>
      <c r="N5" s="67"/>
      <c r="O5" s="67"/>
      <c r="P5" s="67"/>
      <c r="Q5" s="67"/>
      <c r="R5" s="819"/>
    </row>
    <row r="6" spans="1:18" ht="13.5" customHeight="1">
      <c r="A6" s="764"/>
      <c r="N6" s="820"/>
      <c r="O6" s="820"/>
      <c r="Q6" s="820"/>
      <c r="R6" s="815"/>
    </row>
    <row r="7" spans="1:18" ht="15" customHeight="1">
      <c r="A7" s="764"/>
      <c r="B7" s="66" t="s">
        <v>512</v>
      </c>
      <c r="D7" s="361"/>
      <c r="E7" s="66" t="s">
        <v>391</v>
      </c>
      <c r="G7" s="361"/>
      <c r="H7" s="66" t="s">
        <v>513</v>
      </c>
      <c r="J7" s="361"/>
      <c r="K7" s="66" t="s">
        <v>514</v>
      </c>
      <c r="M7" s="361"/>
      <c r="N7" s="66" t="s">
        <v>515</v>
      </c>
      <c r="O7" s="820"/>
      <c r="Q7" s="820"/>
      <c r="R7" s="815"/>
    </row>
    <row r="8" spans="1:18" ht="9.75" customHeight="1">
      <c r="A8" s="764"/>
      <c r="E8" s="226"/>
      <c r="F8" s="226"/>
      <c r="G8" s="226"/>
      <c r="H8" s="226"/>
      <c r="N8" s="820"/>
      <c r="O8" s="820"/>
      <c r="Q8" s="820"/>
      <c r="R8" s="815"/>
    </row>
    <row r="9" spans="1:18" ht="15" customHeight="1">
      <c r="A9" s="764"/>
      <c r="D9" s="361"/>
      <c r="E9" s="905" t="s">
        <v>519</v>
      </c>
      <c r="F9" s="308"/>
      <c r="G9" s="901"/>
      <c r="H9" s="901"/>
      <c r="I9" s="901"/>
      <c r="J9" s="901"/>
      <c r="K9" s="901"/>
      <c r="N9" s="820"/>
      <c r="O9" s="820"/>
      <c r="Q9" s="820"/>
      <c r="R9" s="815"/>
    </row>
    <row r="10" spans="1:18" ht="15.75" customHeight="1">
      <c r="A10" s="764"/>
      <c r="N10" s="820"/>
      <c r="O10" s="820"/>
      <c r="Q10" s="820"/>
      <c r="R10" s="815"/>
    </row>
    <row r="11" spans="1:18" ht="14.25" customHeight="1">
      <c r="A11" s="764"/>
      <c r="C11" s="821" t="s">
        <v>520</v>
      </c>
      <c r="D11" s="361"/>
      <c r="E11" s="66" t="s">
        <v>518</v>
      </c>
      <c r="F11" s="361"/>
      <c r="G11" s="66" t="s">
        <v>510</v>
      </c>
      <c r="H11" s="361"/>
      <c r="I11" s="66" t="s">
        <v>517</v>
      </c>
      <c r="K11" s="361"/>
      <c r="L11" s="66" t="s">
        <v>516</v>
      </c>
      <c r="M11" s="820"/>
      <c r="N11" s="820"/>
      <c r="O11" s="820"/>
      <c r="P11" s="820"/>
      <c r="Q11" s="820"/>
      <c r="R11" s="815"/>
    </row>
    <row r="12" spans="1:18" ht="9.75" customHeight="1">
      <c r="A12" s="764"/>
      <c r="E12" s="226"/>
      <c r="F12" s="226"/>
      <c r="G12" s="226"/>
      <c r="H12" s="226"/>
      <c r="N12" s="820"/>
      <c r="O12" s="820"/>
      <c r="Q12" s="820"/>
      <c r="R12" s="815"/>
    </row>
    <row r="13" spans="1:18" ht="15" customHeight="1">
      <c r="A13" s="764"/>
      <c r="D13" s="361"/>
      <c r="E13" s="905" t="s">
        <v>519</v>
      </c>
      <c r="F13" s="308"/>
      <c r="G13" s="901"/>
      <c r="H13" s="901"/>
      <c r="I13" s="901"/>
      <c r="J13" s="901"/>
      <c r="K13" s="901"/>
      <c r="N13" s="820"/>
      <c r="O13" s="820"/>
      <c r="Q13" s="820"/>
      <c r="R13" s="815"/>
    </row>
    <row r="14" spans="1:18" ht="15.75" customHeight="1">
      <c r="A14" s="764"/>
      <c r="N14" s="820"/>
      <c r="O14" s="820"/>
      <c r="Q14" s="820"/>
      <c r="R14" s="815"/>
    </row>
    <row r="15" spans="1:18" ht="15" customHeight="1">
      <c r="A15" s="764"/>
      <c r="B15" s="66" t="s">
        <v>521</v>
      </c>
      <c r="D15" s="361"/>
      <c r="E15" s="66" t="s">
        <v>522</v>
      </c>
      <c r="O15" s="820"/>
      <c r="Q15" s="820"/>
      <c r="R15" s="815"/>
    </row>
    <row r="16" spans="1:18" ht="9.75" customHeight="1">
      <c r="A16" s="764"/>
      <c r="E16" s="226"/>
      <c r="F16" s="226"/>
      <c r="G16" s="226"/>
      <c r="H16" s="226"/>
      <c r="N16" s="820"/>
      <c r="O16" s="820"/>
      <c r="Q16" s="820"/>
      <c r="R16" s="815"/>
    </row>
    <row r="17" spans="1:18" ht="15" customHeight="1">
      <c r="A17" s="764"/>
      <c r="E17" s="308"/>
      <c r="F17" s="901"/>
      <c r="G17" s="901"/>
      <c r="H17" s="901"/>
      <c r="I17" s="901"/>
      <c r="J17" s="901"/>
      <c r="K17" s="901"/>
      <c r="L17" s="901"/>
      <c r="M17" s="901"/>
      <c r="N17" s="820"/>
      <c r="O17" s="820"/>
      <c r="Q17" s="820"/>
      <c r="R17" s="815"/>
    </row>
    <row r="18" spans="1:18" ht="13.5" customHeight="1">
      <c r="A18" s="764"/>
      <c r="N18" s="820"/>
      <c r="O18" s="820"/>
      <c r="Q18" s="820"/>
      <c r="R18" s="815"/>
    </row>
    <row r="19" spans="1:18" ht="15" customHeight="1">
      <c r="A19" s="764"/>
      <c r="D19" s="361"/>
      <c r="E19" s="66" t="s">
        <v>523</v>
      </c>
      <c r="H19" s="308"/>
      <c r="I19" s="901"/>
      <c r="J19" s="901"/>
      <c r="K19" s="901"/>
      <c r="L19" s="901"/>
      <c r="M19" s="901"/>
      <c r="O19" s="820"/>
      <c r="Q19" s="820"/>
      <c r="R19" s="815"/>
    </row>
    <row r="20" spans="1:18" ht="15.75" customHeight="1">
      <c r="A20" s="764"/>
      <c r="N20" s="820"/>
      <c r="O20" s="820"/>
      <c r="Q20" s="820"/>
      <c r="R20" s="815"/>
    </row>
    <row r="21" spans="1:18" ht="15" customHeight="1">
      <c r="A21" s="764"/>
      <c r="C21" s="821" t="s">
        <v>520</v>
      </c>
      <c r="D21" s="361"/>
      <c r="E21" s="66" t="s">
        <v>518</v>
      </c>
      <c r="F21" s="361"/>
      <c r="G21" s="66" t="s">
        <v>510</v>
      </c>
      <c r="H21" s="361"/>
      <c r="I21" s="66" t="s">
        <v>517</v>
      </c>
      <c r="K21" s="361"/>
      <c r="L21" s="66" t="s">
        <v>516</v>
      </c>
      <c r="M21" s="820"/>
      <c r="N21" s="820"/>
      <c r="O21" s="820"/>
      <c r="P21" s="820"/>
      <c r="Q21" s="820"/>
      <c r="R21" s="815"/>
    </row>
    <row r="22" spans="1:18" ht="9.75" customHeight="1">
      <c r="A22" s="764"/>
      <c r="E22" s="226"/>
      <c r="F22" s="226"/>
      <c r="G22" s="226"/>
      <c r="H22" s="226"/>
      <c r="N22" s="820"/>
      <c r="O22" s="820"/>
      <c r="Q22" s="820"/>
      <c r="R22" s="815"/>
    </row>
    <row r="23" spans="1:18" ht="15" customHeight="1">
      <c r="A23" s="764"/>
      <c r="D23" s="361"/>
      <c r="E23" s="905" t="s">
        <v>519</v>
      </c>
      <c r="F23" s="308"/>
      <c r="G23" s="901"/>
      <c r="H23" s="901"/>
      <c r="I23" s="901"/>
      <c r="J23" s="901"/>
      <c r="K23" s="901"/>
      <c r="N23" s="820"/>
      <c r="O23" s="820"/>
      <c r="Q23" s="820"/>
      <c r="R23" s="815"/>
    </row>
    <row r="24" spans="1:18" ht="15.75" customHeight="1">
      <c r="A24" s="764"/>
      <c r="N24" s="820"/>
      <c r="O24" s="820"/>
      <c r="Q24" s="820"/>
      <c r="R24" s="815"/>
    </row>
    <row r="25" spans="1:18" ht="15" customHeight="1">
      <c r="A25" s="764"/>
      <c r="B25" s="66" t="s">
        <v>524</v>
      </c>
      <c r="D25" s="361"/>
      <c r="E25" s="66" t="s">
        <v>525</v>
      </c>
      <c r="O25" s="820"/>
      <c r="Q25" s="820"/>
      <c r="R25" s="815"/>
    </row>
    <row r="26" spans="1:18" ht="15.75" customHeight="1">
      <c r="A26" s="764"/>
      <c r="D26" s="940"/>
      <c r="N26" s="820"/>
      <c r="O26" s="820"/>
      <c r="Q26" s="820"/>
      <c r="R26" s="815"/>
    </row>
    <row r="27" spans="1:18" ht="15" customHeight="1">
      <c r="A27" s="764"/>
      <c r="D27" s="361"/>
      <c r="E27" s="66" t="s">
        <v>526</v>
      </c>
      <c r="O27" s="820"/>
      <c r="Q27" s="820"/>
      <c r="R27" s="815"/>
    </row>
    <row r="28" spans="1:18" ht="9.75" customHeight="1">
      <c r="A28" s="764"/>
      <c r="D28" s="940"/>
      <c r="E28" s="226"/>
      <c r="F28" s="226"/>
      <c r="G28" s="226"/>
      <c r="N28" s="820"/>
      <c r="O28" s="820"/>
      <c r="Q28" s="820"/>
      <c r="R28" s="815"/>
    </row>
    <row r="29" spans="1:18" ht="15" customHeight="1">
      <c r="A29" s="764"/>
      <c r="D29" s="940"/>
      <c r="E29" s="308"/>
      <c r="F29" s="901"/>
      <c r="G29" s="901"/>
      <c r="H29" s="901"/>
      <c r="I29" s="901"/>
      <c r="J29" s="901"/>
      <c r="K29" s="901"/>
      <c r="L29" s="901"/>
      <c r="M29" s="901"/>
      <c r="N29" s="820"/>
      <c r="O29" s="820"/>
      <c r="Q29" s="820"/>
      <c r="R29" s="815"/>
    </row>
    <row r="30" spans="1:18" ht="15.75" customHeight="1">
      <c r="A30" s="764"/>
      <c r="D30" s="940"/>
      <c r="N30" s="820"/>
      <c r="O30" s="820"/>
      <c r="Q30" s="820"/>
      <c r="R30" s="815"/>
    </row>
    <row r="31" spans="1:18" ht="15" customHeight="1">
      <c r="A31" s="764"/>
      <c r="C31" s="821" t="s">
        <v>520</v>
      </c>
      <c r="D31" s="361"/>
      <c r="E31" s="66" t="s">
        <v>518</v>
      </c>
      <c r="F31" s="361"/>
      <c r="G31" s="66" t="s">
        <v>510</v>
      </c>
      <c r="H31" s="361"/>
      <c r="I31" s="66" t="s">
        <v>517</v>
      </c>
      <c r="K31" s="361"/>
      <c r="L31" s="66" t="s">
        <v>516</v>
      </c>
      <c r="M31" s="820"/>
      <c r="N31" s="820"/>
      <c r="O31" s="820"/>
      <c r="P31" s="820"/>
      <c r="Q31" s="820"/>
      <c r="R31" s="815"/>
    </row>
    <row r="32" spans="1:18" ht="9.75" customHeight="1">
      <c r="A32" s="764"/>
      <c r="D32" s="940"/>
      <c r="E32" s="226"/>
      <c r="F32" s="226"/>
      <c r="G32" s="226"/>
      <c r="H32" s="226"/>
      <c r="N32" s="820"/>
      <c r="O32" s="820"/>
      <c r="Q32" s="820"/>
      <c r="R32" s="815"/>
    </row>
    <row r="33" spans="1:18" ht="15" customHeight="1">
      <c r="A33" s="764"/>
      <c r="D33" s="361"/>
      <c r="E33" s="905" t="s">
        <v>519</v>
      </c>
      <c r="F33" s="308"/>
      <c r="G33" s="901"/>
      <c r="H33" s="901"/>
      <c r="I33" s="901"/>
      <c r="J33" s="901"/>
      <c r="K33" s="901"/>
      <c r="N33" s="820"/>
      <c r="O33" s="820"/>
      <c r="Q33" s="820"/>
      <c r="R33" s="815"/>
    </row>
    <row r="34" spans="1:18" ht="9.75" customHeight="1">
      <c r="A34" s="764"/>
      <c r="N34" s="820"/>
      <c r="O34" s="820"/>
      <c r="Q34" s="820"/>
      <c r="R34" s="815"/>
    </row>
    <row r="35" spans="1:18" ht="5.25" customHeight="1">
      <c r="A35" s="817"/>
      <c r="B35" s="52"/>
      <c r="C35" s="52"/>
      <c r="D35" s="52"/>
      <c r="E35" s="52"/>
      <c r="F35" s="52"/>
      <c r="G35" s="901"/>
      <c r="H35" s="52"/>
      <c r="I35" s="52"/>
      <c r="J35" s="52"/>
      <c r="K35" s="52"/>
      <c r="L35" s="52"/>
      <c r="M35" s="52"/>
      <c r="N35" s="52"/>
      <c r="O35" s="52"/>
      <c r="P35" s="52"/>
      <c r="Q35" s="52"/>
      <c r="R35" s="818"/>
    </row>
    <row r="36" spans="1:18" ht="17.25" customHeight="1">
      <c r="A36" s="822" t="s">
        <v>381</v>
      </c>
      <c r="B36" s="67"/>
      <c r="C36" s="67"/>
      <c r="D36" s="67"/>
      <c r="E36" s="67"/>
      <c r="F36" s="67"/>
      <c r="G36" s="67"/>
      <c r="H36" s="67"/>
      <c r="I36" s="67"/>
      <c r="J36" s="67"/>
      <c r="K36" s="67"/>
      <c r="L36" s="67"/>
      <c r="M36" s="67"/>
      <c r="N36" s="67"/>
      <c r="O36" s="67"/>
      <c r="P36" s="67"/>
      <c r="Q36" s="67"/>
      <c r="R36" s="819"/>
    </row>
    <row r="37" spans="1:18" ht="21.75" customHeight="1">
      <c r="A37" s="764"/>
      <c r="B37" s="66" t="s">
        <v>382</v>
      </c>
      <c r="O37" s="970">
        <f>IF(AND($G$39&lt;&gt;"",$P$39=""),"INPUT PERMIT","")</f>
      </c>
      <c r="R37" s="815"/>
    </row>
    <row r="38" spans="1:18" ht="12.75" customHeight="1">
      <c r="A38" s="764"/>
      <c r="M38" s="820"/>
      <c r="O38" s="970">
        <f>IF(AND($G$39&lt;&gt;"",$P$39=""),"EXPIRATION DATE","")</f>
      </c>
      <c r="R38" s="815"/>
    </row>
    <row r="39" spans="1:18" ht="15" customHeight="1">
      <c r="A39" s="764"/>
      <c r="B39" s="361"/>
      <c r="C39" s="66" t="s">
        <v>385</v>
      </c>
      <c r="G39" s="361"/>
      <c r="H39" s="66" t="s">
        <v>507</v>
      </c>
      <c r="O39" s="821" t="s">
        <v>508</v>
      </c>
      <c r="P39" s="971"/>
      <c r="Q39" s="902"/>
      <c r="R39" s="815"/>
    </row>
    <row r="40" spans="1:18" ht="11.25" customHeight="1">
      <c r="A40" s="764"/>
      <c r="M40" s="820"/>
      <c r="P40" s="972" t="s">
        <v>607</v>
      </c>
      <c r="Q40" s="134"/>
      <c r="R40" s="815"/>
    </row>
    <row r="41" spans="1:18" ht="15.75" customHeight="1">
      <c r="A41" s="764"/>
      <c r="B41" s="66" t="s">
        <v>383</v>
      </c>
      <c r="G41" s="226"/>
      <c r="O41" s="970">
        <f>IF(AND($G$43&lt;&gt;"",$P$43=""),"INPUT PERMIT","")</f>
      </c>
      <c r="R41" s="815"/>
    </row>
    <row r="42" spans="1:18" ht="10.5" customHeight="1">
      <c r="A42" s="764"/>
      <c r="M42" s="820"/>
      <c r="O42" s="970">
        <f>IF(AND($G$43&lt;&gt;"",$P$43=""),"EXPIRATION DATE","")</f>
      </c>
      <c r="R42" s="815"/>
    </row>
    <row r="43" spans="1:18" ht="15" customHeight="1">
      <c r="A43" s="764"/>
      <c r="B43" s="361"/>
      <c r="C43" s="66" t="s">
        <v>385</v>
      </c>
      <c r="G43" s="361"/>
      <c r="H43" s="66" t="s">
        <v>509</v>
      </c>
      <c r="O43" s="821" t="s">
        <v>508</v>
      </c>
      <c r="P43" s="971"/>
      <c r="Q43" s="902"/>
      <c r="R43" s="815"/>
    </row>
    <row r="44" spans="1:18" ht="15.75" customHeight="1">
      <c r="A44" s="764"/>
      <c r="M44" s="820"/>
      <c r="P44" s="972" t="s">
        <v>607</v>
      </c>
      <c r="Q44" s="134"/>
      <c r="R44" s="815"/>
    </row>
    <row r="45" spans="1:18" ht="15" customHeight="1">
      <c r="A45" s="764"/>
      <c r="B45" s="66" t="s">
        <v>384</v>
      </c>
      <c r="D45" s="361"/>
      <c r="E45" s="66" t="s">
        <v>511</v>
      </c>
      <c r="G45" s="361"/>
      <c r="H45" s="66" t="s">
        <v>510</v>
      </c>
      <c r="J45" s="361"/>
      <c r="K45" s="821" t="s">
        <v>187</v>
      </c>
      <c r="L45" s="308"/>
      <c r="M45" s="901"/>
      <c r="N45" s="901"/>
      <c r="O45" s="901"/>
      <c r="R45" s="815"/>
    </row>
    <row r="46" spans="1:18" ht="9" customHeight="1">
      <c r="A46" s="764"/>
      <c r="M46" s="820"/>
      <c r="R46" s="815"/>
    </row>
    <row r="47" spans="1:18" ht="6" customHeight="1">
      <c r="A47" s="817"/>
      <c r="B47" s="52"/>
      <c r="C47" s="52"/>
      <c r="D47" s="52"/>
      <c r="E47" s="52"/>
      <c r="F47" s="52"/>
      <c r="G47" s="52"/>
      <c r="H47" s="52"/>
      <c r="I47" s="52"/>
      <c r="J47" s="52"/>
      <c r="K47" s="52"/>
      <c r="L47" s="52"/>
      <c r="M47" s="52"/>
      <c r="N47" s="52"/>
      <c r="O47" s="52"/>
      <c r="P47" s="52"/>
      <c r="Q47" s="52"/>
      <c r="R47" s="818"/>
    </row>
    <row r="48" spans="1:18" ht="17.25" customHeight="1">
      <c r="A48" s="822" t="s">
        <v>386</v>
      </c>
      <c r="B48" s="67"/>
      <c r="C48" s="67"/>
      <c r="D48" s="67"/>
      <c r="E48" s="67"/>
      <c r="F48" s="67"/>
      <c r="G48" s="67"/>
      <c r="H48" s="67"/>
      <c r="I48" s="67"/>
      <c r="J48" s="67"/>
      <c r="K48" s="67"/>
      <c r="L48" s="67"/>
      <c r="M48" s="67"/>
      <c r="N48" s="67"/>
      <c r="O48" s="67"/>
      <c r="P48" s="67"/>
      <c r="Q48" s="67"/>
      <c r="R48" s="819"/>
    </row>
    <row r="49" spans="1:18" ht="19.5" customHeight="1">
      <c r="A49" s="764"/>
      <c r="B49" s="66" t="s">
        <v>387</v>
      </c>
      <c r="R49" s="815"/>
    </row>
    <row r="50" spans="1:18" ht="9" customHeight="1">
      <c r="A50" s="764"/>
      <c r="R50" s="815"/>
    </row>
    <row r="51" spans="1:18" ht="15" customHeight="1">
      <c r="A51" s="764"/>
      <c r="C51" s="821" t="s">
        <v>527</v>
      </c>
      <c r="D51" s="903"/>
      <c r="E51" s="904"/>
      <c r="G51" s="361"/>
      <c r="H51" s="66" t="s">
        <v>528</v>
      </c>
      <c r="K51" s="361"/>
      <c r="L51" s="66" t="s">
        <v>529</v>
      </c>
      <c r="R51" s="815"/>
    </row>
    <row r="52" spans="1:18" ht="9" customHeight="1">
      <c r="A52" s="764"/>
      <c r="R52" s="815"/>
    </row>
    <row r="53" spans="1:18" ht="15" customHeight="1">
      <c r="A53" s="764"/>
      <c r="C53" s="821" t="s">
        <v>388</v>
      </c>
      <c r="D53" s="308"/>
      <c r="E53" s="792"/>
      <c r="F53" s="792"/>
      <c r="G53" s="792"/>
      <c r="J53" s="361"/>
      <c r="K53" s="66" t="s">
        <v>389</v>
      </c>
      <c r="N53" s="361"/>
      <c r="O53" s="66" t="s">
        <v>390</v>
      </c>
      <c r="R53" s="815"/>
    </row>
    <row r="54" spans="1:18" ht="11.25" customHeight="1">
      <c r="A54" s="764"/>
      <c r="R54" s="815"/>
    </row>
    <row r="55" spans="1:18" ht="15" customHeight="1">
      <c r="A55" s="764"/>
      <c r="C55" s="821" t="s">
        <v>392</v>
      </c>
      <c r="D55" s="308"/>
      <c r="E55" s="792"/>
      <c r="F55" s="792"/>
      <c r="G55" s="792"/>
      <c r="K55" s="821" t="s">
        <v>394</v>
      </c>
      <c r="L55" s="308"/>
      <c r="M55" s="786"/>
      <c r="R55" s="815"/>
    </row>
    <row r="56" spans="1:18" ht="11.25" customHeight="1">
      <c r="A56" s="817"/>
      <c r="B56" s="52"/>
      <c r="C56" s="52"/>
      <c r="D56" s="52"/>
      <c r="E56" s="52"/>
      <c r="F56" s="52"/>
      <c r="G56" s="52"/>
      <c r="H56" s="52"/>
      <c r="I56" s="52"/>
      <c r="J56" s="52"/>
      <c r="K56" s="52"/>
      <c r="L56" s="52"/>
      <c r="M56" s="52"/>
      <c r="N56" s="52"/>
      <c r="O56" s="52"/>
      <c r="P56" s="52"/>
      <c r="Q56" s="52"/>
      <c r="R56" s="818"/>
    </row>
    <row r="57" spans="1:18" ht="17.25" customHeight="1">
      <c r="A57" s="989" t="s">
        <v>622</v>
      </c>
      <c r="B57" s="981"/>
      <c r="C57" s="981"/>
      <c r="D57" s="981"/>
      <c r="E57" s="981"/>
      <c r="F57" s="981"/>
      <c r="G57" s="981"/>
      <c r="H57" s="981"/>
      <c r="I57" s="981"/>
      <c r="J57" s="981"/>
      <c r="K57" s="981"/>
      <c r="L57" s="981"/>
      <c r="M57" s="981"/>
      <c r="N57" s="981"/>
      <c r="O57" s="981"/>
      <c r="P57" s="981"/>
      <c r="Q57" s="981"/>
      <c r="R57" s="982"/>
    </row>
    <row r="58" spans="1:18" ht="11.25" customHeight="1">
      <c r="A58" s="979"/>
      <c r="B58" s="947"/>
      <c r="C58" s="947"/>
      <c r="D58" s="947"/>
      <c r="E58" s="947"/>
      <c r="F58" s="947"/>
      <c r="G58" s="947"/>
      <c r="H58" s="947"/>
      <c r="I58" s="947"/>
      <c r="J58" s="947"/>
      <c r="K58" s="947"/>
      <c r="L58" s="947"/>
      <c r="M58" s="947"/>
      <c r="N58" s="947"/>
      <c r="O58" s="947"/>
      <c r="P58" s="947"/>
      <c r="Q58" s="947"/>
      <c r="R58" s="980"/>
    </row>
    <row r="59" spans="1:18" s="984" customFormat="1" ht="15" customHeight="1">
      <c r="A59" s="983"/>
      <c r="B59" s="984" t="s">
        <v>611</v>
      </c>
      <c r="M59" s="985" t="s">
        <v>612</v>
      </c>
      <c r="N59" s="986"/>
      <c r="P59" s="985" t="s">
        <v>613</v>
      </c>
      <c r="Q59" s="986"/>
      <c r="R59" s="987"/>
    </row>
    <row r="60" spans="1:18" s="984" customFormat="1" ht="12" customHeight="1">
      <c r="A60" s="988"/>
      <c r="B60" s="984" t="s">
        <v>614</v>
      </c>
      <c r="R60" s="987"/>
    </row>
    <row r="61" spans="1:18" s="984" customFormat="1" ht="9.75" customHeight="1">
      <c r="A61" s="988"/>
      <c r="R61" s="987"/>
    </row>
    <row r="62" spans="1:18" s="984" customFormat="1" ht="15" customHeight="1">
      <c r="A62" s="983"/>
      <c r="B62" s="984" t="s">
        <v>615</v>
      </c>
      <c r="M62" s="985" t="s">
        <v>612</v>
      </c>
      <c r="N62" s="986"/>
      <c r="P62" s="985" t="s">
        <v>613</v>
      </c>
      <c r="Q62" s="986"/>
      <c r="R62" s="987"/>
    </row>
    <row r="63" spans="1:18" s="984" customFormat="1" ht="9.75" customHeight="1">
      <c r="A63" s="988"/>
      <c r="R63" s="987"/>
    </row>
    <row r="64" spans="1:18" s="984" customFormat="1" ht="15" customHeight="1">
      <c r="A64" s="983"/>
      <c r="B64" s="984" t="s">
        <v>616</v>
      </c>
      <c r="M64" s="985" t="s">
        <v>612</v>
      </c>
      <c r="N64" s="986"/>
      <c r="P64" s="985" t="s">
        <v>613</v>
      </c>
      <c r="Q64" s="986"/>
      <c r="R64" s="987"/>
    </row>
    <row r="65" spans="1:18" s="984" customFormat="1" ht="12" customHeight="1">
      <c r="A65" s="988"/>
      <c r="B65" s="984" t="s">
        <v>617</v>
      </c>
      <c r="R65" s="987"/>
    </row>
    <row r="66" spans="1:18" s="984" customFormat="1" ht="8.25" customHeight="1">
      <c r="A66" s="988"/>
      <c r="R66" s="987"/>
    </row>
    <row r="67" spans="1:18" s="984" customFormat="1" ht="15" customHeight="1">
      <c r="A67" s="983"/>
      <c r="B67" s="984" t="s">
        <v>618</v>
      </c>
      <c r="M67" s="985" t="s">
        <v>612</v>
      </c>
      <c r="N67" s="986"/>
      <c r="P67" s="985" t="s">
        <v>613</v>
      </c>
      <c r="Q67" s="986"/>
      <c r="R67" s="987"/>
    </row>
    <row r="68" spans="1:18" s="984" customFormat="1" ht="12" customHeight="1">
      <c r="A68" s="988"/>
      <c r="B68" s="984" t="s">
        <v>619</v>
      </c>
      <c r="R68" s="987"/>
    </row>
    <row r="69" spans="1:18" s="984" customFormat="1" ht="8.25" customHeight="1">
      <c r="A69" s="988"/>
      <c r="R69" s="987"/>
    </row>
    <row r="70" spans="1:18" s="984" customFormat="1" ht="15" customHeight="1">
      <c r="A70" s="983"/>
      <c r="B70" s="984" t="s">
        <v>620</v>
      </c>
      <c r="M70" s="985" t="s">
        <v>612</v>
      </c>
      <c r="N70" s="986"/>
      <c r="P70" s="985" t="s">
        <v>613</v>
      </c>
      <c r="Q70" s="986"/>
      <c r="R70" s="987"/>
    </row>
    <row r="71" spans="1:18" s="984" customFormat="1" ht="12" customHeight="1">
      <c r="A71" s="988"/>
      <c r="B71" s="984" t="s">
        <v>621</v>
      </c>
      <c r="R71" s="987"/>
    </row>
    <row r="72" spans="1:18" ht="6" customHeight="1">
      <c r="A72" s="817"/>
      <c r="B72" s="52"/>
      <c r="C72" s="52"/>
      <c r="D72" s="52"/>
      <c r="E72" s="52"/>
      <c r="F72" s="52"/>
      <c r="G72" s="52"/>
      <c r="H72" s="52"/>
      <c r="I72" s="52"/>
      <c r="J72" s="52"/>
      <c r="K72" s="52"/>
      <c r="L72" s="52"/>
      <c r="M72" s="52"/>
      <c r="N72" s="52"/>
      <c r="O72" s="52"/>
      <c r="P72" s="52"/>
      <c r="Q72" s="52"/>
      <c r="R72" s="818"/>
    </row>
    <row r="73" spans="1:18" ht="15" customHeight="1">
      <c r="A73" s="66" t="str">
        <f>Rev_Date</f>
        <v>REVISED JULY 1, 2010</v>
      </c>
      <c r="F73" s="134" t="str">
        <f>Exp_Date</f>
        <v>FORM EXPIRES 6-30-12</v>
      </c>
      <c r="G73" s="134"/>
      <c r="H73" s="134"/>
      <c r="I73" s="134"/>
      <c r="J73" s="134"/>
      <c r="K73" s="134"/>
      <c r="L73" s="134"/>
      <c r="M73" s="134"/>
      <c r="N73" s="134"/>
      <c r="R73" s="821" t="s">
        <v>395</v>
      </c>
    </row>
    <row r="74" ht="11.25" customHeight="1"/>
  </sheetData>
  <sheetProtection sheet="1" objects="1" scenarios="1"/>
  <printOptions horizontalCentered="1" verticalCentered="1"/>
  <pageMargins left="0.25" right="0.25" top="0.25" bottom="0.25" header="0.5" footer="0.5"/>
  <pageSetup blackAndWhite="1" fitToHeight="1" fitToWidth="1" orientation="portrait" scale="80" r:id="rId1"/>
</worksheet>
</file>

<file path=xl/worksheets/sheet19.xml><?xml version="1.0" encoding="utf-8"?>
<worksheet xmlns="http://schemas.openxmlformats.org/spreadsheetml/2006/main" xmlns:r="http://schemas.openxmlformats.org/officeDocument/2006/relationships">
  <sheetPr>
    <pageSetUpPr fitToPage="1"/>
  </sheetPr>
  <dimension ref="A1:O54"/>
  <sheetViews>
    <sheetView showGridLines="0" showZeros="0" workbookViewId="0" topLeftCell="A1">
      <selection activeCell="B6" sqref="B6"/>
    </sheetView>
  </sheetViews>
  <sheetFormatPr defaultColWidth="9.140625" defaultRowHeight="12.75"/>
  <cols>
    <col min="1" max="1" width="10.7109375" style="66" customWidth="1"/>
    <col min="2" max="2" width="5.7109375" style="66" customWidth="1"/>
    <col min="3" max="3" width="8.7109375" style="66" customWidth="1"/>
    <col min="4" max="4" width="5.7109375" style="66" customWidth="1"/>
    <col min="5" max="5" width="2.7109375" style="66" customWidth="1"/>
    <col min="6" max="6" width="10.7109375" style="66" customWidth="1"/>
    <col min="7" max="7" width="5.7109375" style="66" customWidth="1"/>
    <col min="8" max="8" width="2.7109375" style="66" customWidth="1"/>
    <col min="9" max="9" width="4.7109375" style="66" customWidth="1"/>
    <col min="10" max="10" width="16.7109375" style="66" customWidth="1"/>
    <col min="11" max="11" width="14.7109375" style="66" customWidth="1"/>
    <col min="12" max="12" width="12.7109375" style="66" customWidth="1"/>
    <col min="13" max="13" width="1.28515625" style="66" customWidth="1"/>
    <col min="14" max="14" width="18.421875" style="66" customWidth="1"/>
    <col min="15" max="16384" width="9.140625" style="66" customWidth="1"/>
  </cols>
  <sheetData>
    <row r="1" spans="1:13" ht="18" customHeight="1">
      <c r="A1" s="826" t="s">
        <v>396</v>
      </c>
      <c r="B1" s="812"/>
      <c r="C1" s="812"/>
      <c r="D1" s="812"/>
      <c r="E1" s="812"/>
      <c r="F1" s="812"/>
      <c r="G1" s="812"/>
      <c r="H1" s="812"/>
      <c r="I1" s="812"/>
      <c r="J1" s="812"/>
      <c r="K1" s="812"/>
      <c r="L1" s="812"/>
      <c r="M1" s="813"/>
    </row>
    <row r="2" spans="1:13" ht="15.75" customHeight="1">
      <c r="A2" s="764" t="s">
        <v>634</v>
      </c>
      <c r="C2" s="808">
        <f>'F01'!$D$5</f>
        <v>0</v>
      </c>
      <c r="D2" s="52"/>
      <c r="E2" s="52"/>
      <c r="F2" s="52"/>
      <c r="G2" s="52"/>
      <c r="H2" s="827"/>
      <c r="I2" s="827"/>
      <c r="J2" s="52"/>
      <c r="K2" s="8" t="s">
        <v>117</v>
      </c>
      <c r="L2" s="835">
        <f>'F01'!$L$6</f>
        <v>0</v>
      </c>
      <c r="M2" s="815"/>
    </row>
    <row r="3" spans="1:13" ht="15.75" customHeight="1">
      <c r="A3" s="764" t="s">
        <v>397</v>
      </c>
      <c r="D3" s="808">
        <f>'F01'!$D$6</f>
        <v>0</v>
      </c>
      <c r="E3" s="52"/>
      <c r="F3" s="52"/>
      <c r="G3" s="52"/>
      <c r="H3" s="52"/>
      <c r="I3" s="52"/>
      <c r="J3" s="52"/>
      <c r="K3" s="52"/>
      <c r="L3" s="52"/>
      <c r="M3" s="815"/>
    </row>
    <row r="4" spans="1:13" ht="7.5" customHeight="1">
      <c r="A4" s="817"/>
      <c r="B4" s="52"/>
      <c r="C4" s="52"/>
      <c r="D4" s="52"/>
      <c r="E4" s="52"/>
      <c r="F4" s="52"/>
      <c r="G4" s="52"/>
      <c r="H4" s="52"/>
      <c r="I4" s="52"/>
      <c r="J4" s="52"/>
      <c r="K4" s="52"/>
      <c r="L4" s="52"/>
      <c r="M4" s="818"/>
    </row>
    <row r="5" spans="1:13" ht="19.5" customHeight="1">
      <c r="A5" s="764" t="s">
        <v>398</v>
      </c>
      <c r="B5" s="226"/>
      <c r="C5" s="226"/>
      <c r="D5" s="226"/>
      <c r="E5" s="226"/>
      <c r="F5" s="226"/>
      <c r="G5" s="226"/>
      <c r="H5" s="226"/>
      <c r="I5" s="226"/>
      <c r="J5" s="226"/>
      <c r="K5" s="226"/>
      <c r="L5" s="226"/>
      <c r="M5" s="815"/>
    </row>
    <row r="6" spans="1:13" ht="13.5" customHeight="1">
      <c r="A6" s="764"/>
      <c r="B6" s="150"/>
      <c r="C6" s="226" t="s">
        <v>399</v>
      </c>
      <c r="D6" s="226"/>
      <c r="E6" s="226"/>
      <c r="F6" s="226"/>
      <c r="G6" s="150"/>
      <c r="H6" s="226" t="s">
        <v>400</v>
      </c>
      <c r="I6" s="226"/>
      <c r="J6" s="308"/>
      <c r="K6" s="226"/>
      <c r="L6" s="226"/>
      <c r="M6" s="815"/>
    </row>
    <row r="7" spans="1:13" ht="6" customHeight="1">
      <c r="A7" s="764"/>
      <c r="B7" s="941"/>
      <c r="C7" s="226"/>
      <c r="D7" s="226"/>
      <c r="E7" s="226"/>
      <c r="F7" s="226"/>
      <c r="G7" s="941"/>
      <c r="H7" s="226"/>
      <c r="I7" s="226"/>
      <c r="J7" s="226"/>
      <c r="K7" s="226"/>
      <c r="L7" s="226"/>
      <c r="M7" s="815"/>
    </row>
    <row r="8" spans="1:13" ht="13.5" customHeight="1">
      <c r="A8" s="764"/>
      <c r="B8" s="150"/>
      <c r="C8" s="226" t="s">
        <v>401</v>
      </c>
      <c r="D8" s="226"/>
      <c r="E8" s="226"/>
      <c r="F8" s="226"/>
      <c r="G8" s="150"/>
      <c r="H8" s="226" t="s">
        <v>393</v>
      </c>
      <c r="I8" s="226"/>
      <c r="J8" s="308"/>
      <c r="K8" s="52"/>
      <c r="L8" s="52"/>
      <c r="M8" s="815"/>
    </row>
    <row r="9" spans="1:13" ht="13.5" customHeight="1">
      <c r="A9" s="840" t="s">
        <v>402</v>
      </c>
      <c r="B9" s="226"/>
      <c r="C9" s="226"/>
      <c r="D9" s="226"/>
      <c r="E9" s="226"/>
      <c r="F9" s="226"/>
      <c r="G9" s="226"/>
      <c r="H9" s="226"/>
      <c r="I9" s="226"/>
      <c r="J9" s="226"/>
      <c r="K9" s="226"/>
      <c r="L9" s="226"/>
      <c r="M9" s="815"/>
    </row>
    <row r="10" spans="1:13" ht="12" customHeight="1">
      <c r="A10" s="840" t="s">
        <v>403</v>
      </c>
      <c r="B10" s="226"/>
      <c r="C10" s="226"/>
      <c r="D10" s="226"/>
      <c r="E10" s="226"/>
      <c r="F10" s="226"/>
      <c r="G10" s="226"/>
      <c r="H10" s="226"/>
      <c r="I10" s="226"/>
      <c r="J10" s="226"/>
      <c r="K10" s="226"/>
      <c r="L10" s="226"/>
      <c r="M10" s="815"/>
    </row>
    <row r="11" spans="1:13" ht="3.75" customHeight="1">
      <c r="A11" s="817"/>
      <c r="B11" s="52"/>
      <c r="C11" s="52"/>
      <c r="D11" s="52"/>
      <c r="E11" s="52"/>
      <c r="F11" s="52"/>
      <c r="G11" s="52"/>
      <c r="H11" s="52"/>
      <c r="I11" s="52"/>
      <c r="J11" s="52"/>
      <c r="K11" s="52"/>
      <c r="L11" s="52"/>
      <c r="M11" s="818"/>
    </row>
    <row r="12" spans="1:13" ht="13.5">
      <c r="A12" s="828" t="s">
        <v>29</v>
      </c>
      <c r="B12" s="66" t="s">
        <v>404</v>
      </c>
      <c r="M12" s="815"/>
    </row>
    <row r="13" spans="1:13" ht="12" customHeight="1">
      <c r="A13" s="829" t="s">
        <v>405</v>
      </c>
      <c r="B13" s="52" t="s">
        <v>573</v>
      </c>
      <c r="C13" s="52"/>
      <c r="D13" s="52"/>
      <c r="E13" s="52"/>
      <c r="F13" s="52"/>
      <c r="G13" s="52"/>
      <c r="H13" s="52"/>
      <c r="I13" s="52"/>
      <c r="J13" s="52"/>
      <c r="K13" s="52"/>
      <c r="L13" s="52"/>
      <c r="M13" s="818"/>
    </row>
    <row r="14" spans="1:13" ht="18.75" customHeight="1">
      <c r="A14" s="836"/>
      <c r="B14" s="52" t="s">
        <v>406</v>
      </c>
      <c r="C14" s="52"/>
      <c r="D14" s="52"/>
      <c r="E14" s="52"/>
      <c r="F14" s="52"/>
      <c r="G14" s="52"/>
      <c r="H14" s="52"/>
      <c r="I14" s="52"/>
      <c r="J14" s="52"/>
      <c r="K14" s="52"/>
      <c r="L14" s="52"/>
      <c r="M14" s="818"/>
    </row>
    <row r="15" spans="1:13" ht="18.75" customHeight="1">
      <c r="A15" s="836"/>
      <c r="B15" s="52" t="s">
        <v>407</v>
      </c>
      <c r="C15" s="52"/>
      <c r="D15" s="52"/>
      <c r="E15" s="52"/>
      <c r="F15" s="52"/>
      <c r="G15" s="52"/>
      <c r="H15" s="52"/>
      <c r="I15" s="52"/>
      <c r="J15" s="52"/>
      <c r="K15" s="52"/>
      <c r="L15" s="52"/>
      <c r="M15" s="818"/>
    </row>
    <row r="16" spans="1:13" ht="18.75" customHeight="1">
      <c r="A16" s="836"/>
      <c r="B16" s="52" t="s">
        <v>408</v>
      </c>
      <c r="C16" s="52"/>
      <c r="D16" s="52"/>
      <c r="E16" s="52"/>
      <c r="F16" s="52"/>
      <c r="G16" s="52"/>
      <c r="H16" s="52"/>
      <c r="I16" s="52"/>
      <c r="J16" s="52"/>
      <c r="K16" s="52"/>
      <c r="L16" s="52"/>
      <c r="M16" s="818"/>
    </row>
    <row r="17" spans="1:13" ht="18.75" customHeight="1">
      <c r="A17" s="836"/>
      <c r="B17" s="52" t="s">
        <v>409</v>
      </c>
      <c r="C17" s="52"/>
      <c r="D17" s="52"/>
      <c r="E17" s="52"/>
      <c r="F17" s="52"/>
      <c r="G17" s="52"/>
      <c r="H17" s="52"/>
      <c r="I17" s="52"/>
      <c r="J17" s="52"/>
      <c r="K17" s="52"/>
      <c r="L17" s="52"/>
      <c r="M17" s="818"/>
    </row>
    <row r="18" spans="1:13" ht="18.75" customHeight="1">
      <c r="A18" s="836"/>
      <c r="B18" s="52" t="s">
        <v>410</v>
      </c>
      <c r="C18" s="52"/>
      <c r="D18" s="52"/>
      <c r="E18" s="52"/>
      <c r="F18" s="52"/>
      <c r="G18" s="52"/>
      <c r="H18" s="52"/>
      <c r="I18" s="52"/>
      <c r="J18" s="52"/>
      <c r="K18" s="52"/>
      <c r="L18" s="52"/>
      <c r="M18" s="818"/>
    </row>
    <row r="19" spans="1:13" ht="18.75" customHeight="1">
      <c r="A19" s="837"/>
      <c r="B19" s="66" t="s">
        <v>411</v>
      </c>
      <c r="M19" s="815"/>
    </row>
    <row r="20" spans="1:13" ht="14.25" customHeight="1">
      <c r="A20" s="830"/>
      <c r="B20" s="52" t="s">
        <v>412</v>
      </c>
      <c r="C20" s="52"/>
      <c r="D20" s="52"/>
      <c r="E20" s="52"/>
      <c r="F20" s="52"/>
      <c r="G20" s="52"/>
      <c r="H20" s="52"/>
      <c r="I20" s="52"/>
      <c r="J20" s="52"/>
      <c r="K20" s="52"/>
      <c r="L20" s="52"/>
      <c r="M20" s="818"/>
    </row>
    <row r="21" spans="1:13" ht="18.75" customHeight="1">
      <c r="A21" s="836"/>
      <c r="B21" s="52" t="s">
        <v>413</v>
      </c>
      <c r="C21" s="52"/>
      <c r="D21" s="52"/>
      <c r="E21" s="52"/>
      <c r="F21" s="52"/>
      <c r="G21" s="52"/>
      <c r="H21" s="52"/>
      <c r="I21" s="52"/>
      <c r="J21" s="52"/>
      <c r="K21" s="52"/>
      <c r="L21" s="52"/>
      <c r="M21" s="818"/>
    </row>
    <row r="22" spans="1:13" ht="18.75" customHeight="1">
      <c r="A22" s="836"/>
      <c r="B22" s="52" t="s">
        <v>414</v>
      </c>
      <c r="C22" s="52"/>
      <c r="D22" s="52"/>
      <c r="E22" s="52"/>
      <c r="F22" s="52"/>
      <c r="G22" s="52"/>
      <c r="H22" s="52"/>
      <c r="I22" s="52"/>
      <c r="J22" s="52"/>
      <c r="K22" s="52"/>
      <c r="L22" s="52"/>
      <c r="M22" s="818"/>
    </row>
    <row r="23" spans="1:13" ht="18.75" customHeight="1">
      <c r="A23" s="836"/>
      <c r="B23" s="52" t="s">
        <v>415</v>
      </c>
      <c r="C23" s="52"/>
      <c r="D23" s="52"/>
      <c r="E23" s="52"/>
      <c r="F23" s="52"/>
      <c r="G23" s="52"/>
      <c r="H23" s="52"/>
      <c r="I23" s="52"/>
      <c r="J23" s="52"/>
      <c r="K23" s="52"/>
      <c r="L23" s="52"/>
      <c r="M23" s="818"/>
    </row>
    <row r="24" spans="1:13" ht="18.75" customHeight="1">
      <c r="A24" s="836"/>
      <c r="B24" s="52" t="s">
        <v>416</v>
      </c>
      <c r="C24" s="52"/>
      <c r="D24" s="52"/>
      <c r="E24" s="52"/>
      <c r="F24" s="52"/>
      <c r="G24" s="52"/>
      <c r="H24" s="52"/>
      <c r="I24" s="52"/>
      <c r="J24" s="52"/>
      <c r="K24" s="52"/>
      <c r="L24" s="52"/>
      <c r="M24" s="818"/>
    </row>
    <row r="25" spans="1:13" ht="18.75" customHeight="1">
      <c r="A25" s="836"/>
      <c r="B25" s="52" t="s">
        <v>417</v>
      </c>
      <c r="C25" s="52"/>
      <c r="D25" s="52"/>
      <c r="E25" s="52"/>
      <c r="F25" s="52"/>
      <c r="G25" s="52"/>
      <c r="H25" s="52"/>
      <c r="I25" s="52"/>
      <c r="J25" s="52"/>
      <c r="K25" s="52"/>
      <c r="L25" s="52"/>
      <c r="M25" s="818"/>
    </row>
    <row r="26" spans="1:13" ht="18.75" customHeight="1">
      <c r="A26" s="836"/>
      <c r="B26" s="52" t="s">
        <v>530</v>
      </c>
      <c r="C26" s="52"/>
      <c r="D26" s="52"/>
      <c r="E26" s="52"/>
      <c r="F26" s="52"/>
      <c r="G26" s="52"/>
      <c r="H26" s="52"/>
      <c r="I26" s="52"/>
      <c r="J26" s="52"/>
      <c r="K26" s="52"/>
      <c r="L26" s="52"/>
      <c r="M26" s="818"/>
    </row>
    <row r="27" spans="1:13" ht="18.75" customHeight="1">
      <c r="A27" s="836"/>
      <c r="B27" s="52" t="s">
        <v>418</v>
      </c>
      <c r="C27" s="52"/>
      <c r="D27" s="52"/>
      <c r="E27" s="52"/>
      <c r="F27" s="52"/>
      <c r="G27" s="52"/>
      <c r="H27" s="52"/>
      <c r="I27" s="52"/>
      <c r="J27" s="52"/>
      <c r="K27" s="52"/>
      <c r="L27" s="52"/>
      <c r="M27" s="818"/>
    </row>
    <row r="28" spans="1:13" ht="18.75" customHeight="1">
      <c r="A28" s="836"/>
      <c r="B28" s="52" t="s">
        <v>419</v>
      </c>
      <c r="C28" s="52"/>
      <c r="D28" s="52"/>
      <c r="E28" s="52"/>
      <c r="F28" s="52"/>
      <c r="G28" s="52"/>
      <c r="H28" s="52"/>
      <c r="I28" s="52"/>
      <c r="J28" s="52"/>
      <c r="K28" s="52"/>
      <c r="L28" s="52"/>
      <c r="M28" s="818"/>
    </row>
    <row r="29" spans="1:13" ht="18.75" customHeight="1">
      <c r="A29" s="836"/>
      <c r="B29" s="52" t="s">
        <v>420</v>
      </c>
      <c r="C29" s="52"/>
      <c r="D29" s="52"/>
      <c r="E29" s="52"/>
      <c r="F29" s="52"/>
      <c r="G29" s="52"/>
      <c r="H29" s="52"/>
      <c r="I29" s="52"/>
      <c r="J29" s="52"/>
      <c r="K29" s="52"/>
      <c r="L29" s="52"/>
      <c r="M29" s="818"/>
    </row>
    <row r="30" spans="1:13" ht="18.75" customHeight="1">
      <c r="A30" s="836"/>
      <c r="B30" s="52" t="s">
        <v>421</v>
      </c>
      <c r="C30" s="52"/>
      <c r="D30" s="52"/>
      <c r="E30" s="52"/>
      <c r="F30" s="52"/>
      <c r="G30" s="52"/>
      <c r="H30" s="52"/>
      <c r="I30" s="52"/>
      <c r="J30" s="52"/>
      <c r="K30" s="52"/>
      <c r="L30" s="52"/>
      <c r="M30" s="818"/>
    </row>
    <row r="31" spans="1:13" ht="18.75" customHeight="1">
      <c r="A31" s="837"/>
      <c r="B31" s="66" t="s">
        <v>608</v>
      </c>
      <c r="M31" s="815"/>
    </row>
    <row r="32" spans="1:13" ht="18.75" customHeight="1">
      <c r="A32" s="844"/>
      <c r="B32" s="841" t="s">
        <v>422</v>
      </c>
      <c r="C32" s="842"/>
      <c r="D32" s="842"/>
      <c r="E32" s="842"/>
      <c r="F32" s="842"/>
      <c r="G32" s="842"/>
      <c r="H32" s="842"/>
      <c r="I32" s="842"/>
      <c r="J32" s="842"/>
      <c r="K32" s="842"/>
      <c r="L32" s="842"/>
      <c r="M32" s="843"/>
    </row>
    <row r="33" spans="1:13" ht="18.75" customHeight="1">
      <c r="A33" s="837"/>
      <c r="B33" s="66" t="s">
        <v>423</v>
      </c>
      <c r="M33" s="815"/>
    </row>
    <row r="34" spans="1:13" ht="18" customHeight="1">
      <c r="A34" s="826" t="s">
        <v>425</v>
      </c>
      <c r="B34" s="812"/>
      <c r="C34" s="812"/>
      <c r="D34" s="812"/>
      <c r="E34" s="812"/>
      <c r="F34" s="812"/>
      <c r="G34" s="812"/>
      <c r="H34" s="812"/>
      <c r="I34" s="812"/>
      <c r="J34" s="812"/>
      <c r="K34" s="812"/>
      <c r="L34" s="812"/>
      <c r="M34" s="813"/>
    </row>
    <row r="35" spans="1:13" ht="11.25" customHeight="1">
      <c r="A35" s="839" t="s">
        <v>426</v>
      </c>
      <c r="B35" s="764"/>
      <c r="D35" s="226"/>
      <c r="E35" s="815"/>
      <c r="H35" s="815"/>
      <c r="I35" s="226"/>
      <c r="M35" s="815"/>
    </row>
    <row r="36" spans="1:15" ht="12" customHeight="1">
      <c r="A36" s="839" t="s">
        <v>427</v>
      </c>
      <c r="B36" s="764"/>
      <c r="C36" s="821" t="s">
        <v>428</v>
      </c>
      <c r="D36" s="361"/>
      <c r="E36" s="815"/>
      <c r="F36" s="8" t="s">
        <v>429</v>
      </c>
      <c r="G36" s="361"/>
      <c r="H36" s="815"/>
      <c r="I36" s="226"/>
      <c r="K36" s="821" t="s">
        <v>430</v>
      </c>
      <c r="L36" s="308"/>
      <c r="M36" s="815"/>
      <c r="N36" s="226"/>
      <c r="O36" s="226"/>
    </row>
    <row r="37" spans="1:13" ht="6" customHeight="1">
      <c r="A37" s="833"/>
      <c r="B37" s="817"/>
      <c r="C37" s="52"/>
      <c r="D37" s="52"/>
      <c r="E37" s="818"/>
      <c r="F37" s="52"/>
      <c r="G37" s="52"/>
      <c r="H37" s="818"/>
      <c r="I37" s="52"/>
      <c r="J37" s="52"/>
      <c r="K37" s="52"/>
      <c r="L37" s="52"/>
      <c r="M37" s="818"/>
    </row>
    <row r="38" spans="1:13" ht="12.75" customHeight="1">
      <c r="A38" s="764" t="s">
        <v>431</v>
      </c>
      <c r="B38" s="226"/>
      <c r="C38" s="226"/>
      <c r="D38" s="226"/>
      <c r="E38" s="226"/>
      <c r="F38" s="226"/>
      <c r="G38" s="815"/>
      <c r="H38" s="226"/>
      <c r="I38" s="226" t="s">
        <v>432</v>
      </c>
      <c r="K38" s="226"/>
      <c r="L38" s="226"/>
      <c r="M38" s="815"/>
    </row>
    <row r="39" spans="1:13" ht="19.5" customHeight="1">
      <c r="A39" s="764"/>
      <c r="G39" s="815"/>
      <c r="I39" s="548"/>
      <c r="M39" s="815"/>
    </row>
    <row r="40" spans="1:13" ht="5.25" customHeight="1">
      <c r="A40" s="817"/>
      <c r="B40" s="52"/>
      <c r="C40" s="52"/>
      <c r="D40" s="52"/>
      <c r="E40" s="52"/>
      <c r="F40" s="52"/>
      <c r="G40" s="818"/>
      <c r="H40" s="52"/>
      <c r="I40" s="52"/>
      <c r="J40" s="52"/>
      <c r="K40" s="52"/>
      <c r="L40" s="52"/>
      <c r="M40" s="818"/>
    </row>
    <row r="41" spans="1:13" ht="13.5">
      <c r="A41" s="764" t="s">
        <v>433</v>
      </c>
      <c r="K41" s="815"/>
      <c r="L41" s="66" t="s">
        <v>434</v>
      </c>
      <c r="M41" s="815"/>
    </row>
    <row r="42" spans="1:13" ht="19.5" customHeight="1">
      <c r="A42" s="558"/>
      <c r="K42" s="815"/>
      <c r="L42" s="838"/>
      <c r="M42" s="815"/>
    </row>
    <row r="43" spans="1:13" ht="4.5" customHeight="1">
      <c r="A43" s="817"/>
      <c r="B43" s="52"/>
      <c r="C43" s="52"/>
      <c r="D43" s="52"/>
      <c r="E43" s="52"/>
      <c r="F43" s="52"/>
      <c r="G43" s="52"/>
      <c r="H43" s="52"/>
      <c r="I43" s="52"/>
      <c r="J43" s="52"/>
      <c r="K43" s="818"/>
      <c r="L43" s="52"/>
      <c r="M43" s="818"/>
    </row>
    <row r="44" spans="1:13" ht="15.75" customHeight="1">
      <c r="A44" s="831" t="s">
        <v>547</v>
      </c>
      <c r="B44" s="832" t="s">
        <v>563</v>
      </c>
      <c r="C44" s="812"/>
      <c r="D44" s="812"/>
      <c r="E44" s="812"/>
      <c r="F44" s="812"/>
      <c r="G44" s="812"/>
      <c r="H44" s="812"/>
      <c r="I44" s="812"/>
      <c r="J44" s="812"/>
      <c r="K44" s="812"/>
      <c r="L44" s="812"/>
      <c r="M44" s="813"/>
    </row>
    <row r="45" spans="1:13" ht="18.75" customHeight="1">
      <c r="A45" s="836"/>
      <c r="B45" s="52" t="s">
        <v>424</v>
      </c>
      <c r="C45" s="52"/>
      <c r="D45" s="52"/>
      <c r="E45" s="52"/>
      <c r="F45" s="52"/>
      <c r="G45" s="52"/>
      <c r="H45" s="52"/>
      <c r="I45" s="52"/>
      <c r="J45" s="52"/>
      <c r="K45" s="52"/>
      <c r="L45" s="52"/>
      <c r="M45" s="818"/>
    </row>
    <row r="46" spans="1:13" ht="18.75" customHeight="1">
      <c r="A46" s="837"/>
      <c r="B46" s="66" t="s">
        <v>564</v>
      </c>
      <c r="M46" s="815"/>
    </row>
    <row r="47" spans="1:13" ht="7.5" customHeight="1">
      <c r="A47" s="947"/>
      <c r="B47" s="947"/>
      <c r="C47" s="947"/>
      <c r="D47" s="947"/>
      <c r="E47" s="947"/>
      <c r="F47" s="947"/>
      <c r="G47" s="947"/>
      <c r="H47" s="947"/>
      <c r="I47" s="947"/>
      <c r="J47" s="947"/>
      <c r="K47" s="947"/>
      <c r="L47" s="947"/>
      <c r="M47" s="947"/>
    </row>
    <row r="48" spans="1:13" ht="13.5">
      <c r="A48" s="226" t="str">
        <f>Rev_Date</f>
        <v>REVISED JULY 1, 2010</v>
      </c>
      <c r="E48" s="834"/>
      <c r="F48" s="134" t="str">
        <f>Exp_Date</f>
        <v>FORM EXPIRES 6-30-12</v>
      </c>
      <c r="G48" s="134"/>
      <c r="H48" s="134"/>
      <c r="I48" s="134"/>
      <c r="J48" s="134"/>
      <c r="K48" s="134"/>
      <c r="M48" s="8" t="s">
        <v>435</v>
      </c>
    </row>
    <row r="49" spans="1:13" ht="13.5">
      <c r="A49" s="226"/>
      <c r="M49" s="226"/>
    </row>
    <row r="50" spans="1:13" ht="13.5">
      <c r="A50" s="226"/>
      <c r="M50" s="226"/>
    </row>
    <row r="51" spans="1:13" ht="13.5">
      <c r="A51" s="226"/>
      <c r="M51" s="226"/>
    </row>
    <row r="52" spans="1:13" ht="13.5">
      <c r="A52" s="226"/>
      <c r="M52" s="226"/>
    </row>
    <row r="53" spans="1:13" ht="13.5">
      <c r="A53" s="226"/>
      <c r="B53" s="226"/>
      <c r="C53" s="226"/>
      <c r="D53" s="226"/>
      <c r="E53" s="226"/>
      <c r="F53" s="226"/>
      <c r="G53" s="226"/>
      <c r="H53" s="226"/>
      <c r="I53" s="226"/>
      <c r="J53" s="226"/>
      <c r="K53" s="226"/>
      <c r="L53" s="226"/>
      <c r="M53" s="226"/>
    </row>
    <row r="54" ht="13.5">
      <c r="A54" s="226"/>
    </row>
  </sheetData>
  <sheetProtection sheet="1" objects="1" scenarios="1"/>
  <printOptions horizontalCentered="1" verticalCentered="1"/>
  <pageMargins left="0.25" right="0.25" top="0.25" bottom="0.25" header="0.5" footer="0.5"/>
  <pageSetup blackAndWhite="1" fitToHeight="1" fitToWidth="1"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Z75"/>
  <sheetViews>
    <sheetView showGridLines="0" showZeros="0" workbookViewId="0" topLeftCell="A1">
      <selection activeCell="A7" sqref="A7"/>
    </sheetView>
  </sheetViews>
  <sheetFormatPr defaultColWidth="9.140625" defaultRowHeight="12.75"/>
  <cols>
    <col min="1" max="1" width="8.7109375" style="68" customWidth="1"/>
    <col min="2" max="2" width="5.28125" style="68" customWidth="1"/>
    <col min="3" max="3" width="6.7109375" style="68" customWidth="1"/>
    <col min="4" max="4" width="5.421875" style="68" customWidth="1"/>
    <col min="5" max="5" width="5.28125" style="68" customWidth="1"/>
    <col min="6" max="6" width="10.00390625" style="68" customWidth="1"/>
    <col min="7" max="7" width="1.57421875" style="68" customWidth="1"/>
    <col min="8" max="8" width="5.140625" style="68" customWidth="1"/>
    <col min="9" max="9" width="6.8515625" style="68" customWidth="1"/>
    <col min="10" max="10" width="5.421875" style="68" customWidth="1"/>
    <col min="11" max="11" width="11.28125" style="68" customWidth="1"/>
    <col min="12" max="12" width="1.421875" style="68" customWidth="1"/>
    <col min="13" max="13" width="5.28125" style="68" customWidth="1"/>
    <col min="14" max="14" width="7.28125" style="68" customWidth="1"/>
    <col min="15" max="15" width="5.28125" style="68" customWidth="1"/>
    <col min="16" max="16" width="4.7109375" style="68" customWidth="1"/>
    <col min="17" max="17" width="7.8515625" style="68" customWidth="1"/>
    <col min="18" max="16384" width="9.140625" style="68" customWidth="1"/>
  </cols>
  <sheetData>
    <row r="1" spans="1:17" ht="13.5">
      <c r="A1" s="122" t="s">
        <v>2</v>
      </c>
      <c r="B1" s="122"/>
      <c r="C1" s="122"/>
      <c r="D1" s="122"/>
      <c r="E1" s="123"/>
      <c r="F1" s="123"/>
      <c r="G1" s="123"/>
      <c r="H1" s="123"/>
      <c r="I1" s="123"/>
      <c r="J1" s="123"/>
      <c r="K1" s="123"/>
      <c r="L1" s="123"/>
      <c r="M1" s="123"/>
      <c r="N1" s="123"/>
      <c r="O1" s="123"/>
      <c r="P1" s="123"/>
      <c r="Q1" s="123"/>
    </row>
    <row r="2" spans="1:17" ht="13.5">
      <c r="A2" s="122" t="s">
        <v>66</v>
      </c>
      <c r="B2" s="126"/>
      <c r="C2" s="126"/>
      <c r="D2" s="122"/>
      <c r="E2" s="122"/>
      <c r="F2" s="122"/>
      <c r="G2" s="122"/>
      <c r="H2" s="123"/>
      <c r="I2" s="123"/>
      <c r="J2" s="123"/>
      <c r="K2" s="123"/>
      <c r="L2" s="122"/>
      <c r="M2" s="123"/>
      <c r="N2" s="123"/>
      <c r="O2" s="123"/>
      <c r="P2" s="123"/>
      <c r="Q2" s="123"/>
    </row>
    <row r="3" spans="1:3" ht="7.5" customHeight="1">
      <c r="A3" s="127"/>
      <c r="B3" s="127"/>
      <c r="C3" s="123"/>
    </row>
    <row r="4" spans="1:17" ht="13.5">
      <c r="A4" s="68" t="s">
        <v>632</v>
      </c>
      <c r="D4" s="158">
        <f>'F01'!$D$5</f>
        <v>0</v>
      </c>
      <c r="E4" s="158"/>
      <c r="F4" s="128"/>
      <c r="G4" s="128"/>
      <c r="H4" s="128"/>
      <c r="I4" s="128"/>
      <c r="J4" s="128"/>
      <c r="K4" s="128"/>
      <c r="L4" s="128"/>
      <c r="N4" s="140" t="s">
        <v>4</v>
      </c>
      <c r="O4" s="158">
        <f>'F01'!$K$5</f>
        <v>0</v>
      </c>
      <c r="P4" s="128"/>
      <c r="Q4" s="128"/>
    </row>
    <row r="5" spans="1:17" ht="14.25" customHeight="1">
      <c r="A5" s="68" t="s">
        <v>5</v>
      </c>
      <c r="D5" s="158">
        <f>'F01'!$D$6</f>
        <v>0</v>
      </c>
      <c r="E5" s="158"/>
      <c r="F5" s="960"/>
      <c r="G5" s="960"/>
      <c r="H5" s="960"/>
      <c r="I5" s="960"/>
      <c r="J5" s="960"/>
      <c r="K5" s="960"/>
      <c r="L5" s="960"/>
      <c r="N5" s="70"/>
      <c r="O5" s="139" t="s">
        <v>6</v>
      </c>
      <c r="P5" s="159">
        <f>'F01'!$L$6</f>
        <v>0</v>
      </c>
      <c r="Q5" s="960"/>
    </row>
    <row r="6" spans="1:12" ht="14.25" customHeight="1">
      <c r="A6" s="70"/>
      <c r="B6" s="70"/>
      <c r="C6" s="70"/>
      <c r="D6" s="70"/>
      <c r="E6" s="70"/>
      <c r="G6" s="70"/>
      <c r="I6" s="70"/>
      <c r="J6" s="70"/>
      <c r="K6" s="70"/>
      <c r="L6" s="70"/>
    </row>
    <row r="7" spans="1:4" ht="12.75" customHeight="1">
      <c r="A7" s="150"/>
      <c r="B7" s="131"/>
      <c r="C7" s="125" t="s">
        <v>67</v>
      </c>
      <c r="D7" s="147"/>
    </row>
    <row r="8" spans="1:4" ht="6" customHeight="1">
      <c r="A8" s="1037"/>
      <c r="B8" s="131"/>
      <c r="C8" s="125"/>
      <c r="D8" s="147"/>
    </row>
    <row r="9" spans="1:4" ht="12.75" customHeight="1">
      <c r="A9" s="1036"/>
      <c r="B9" s="131"/>
      <c r="C9" s="125" t="s">
        <v>728</v>
      </c>
      <c r="D9" s="147"/>
    </row>
    <row r="10" spans="1:4" ht="6" customHeight="1">
      <c r="A10" s="961"/>
      <c r="B10" s="131"/>
      <c r="C10" s="125"/>
      <c r="D10" s="147"/>
    </row>
    <row r="11" spans="1:17" ht="16.5" customHeight="1">
      <c r="A11" s="962"/>
      <c r="B11" s="361"/>
      <c r="C11" s="951" t="s">
        <v>580</v>
      </c>
      <c r="D11" s="951"/>
      <c r="E11" s="361"/>
      <c r="F11" s="136" t="s">
        <v>581</v>
      </c>
      <c r="G11" s="136"/>
      <c r="H11" s="361"/>
      <c r="I11" s="136" t="s">
        <v>401</v>
      </c>
      <c r="J11" s="136"/>
      <c r="K11" s="136"/>
      <c r="L11" s="136"/>
      <c r="M11" s="361"/>
      <c r="N11" s="136" t="s">
        <v>519</v>
      </c>
      <c r="O11" s="308"/>
      <c r="P11" s="317"/>
      <c r="Q11" s="128"/>
    </row>
    <row r="12" spans="1:17" ht="16.5" customHeight="1">
      <c r="A12" s="962"/>
      <c r="B12" s="361"/>
      <c r="C12" s="136" t="s">
        <v>582</v>
      </c>
      <c r="D12" s="136"/>
      <c r="E12" s="361"/>
      <c r="F12" s="136" t="s">
        <v>583</v>
      </c>
      <c r="G12" s="136"/>
      <c r="H12" s="361"/>
      <c r="I12" s="136" t="s">
        <v>584</v>
      </c>
      <c r="J12" s="136"/>
      <c r="K12" s="136"/>
      <c r="L12" s="136"/>
      <c r="M12" s="361"/>
      <c r="N12" s="136" t="s">
        <v>519</v>
      </c>
      <c r="O12" s="308"/>
      <c r="P12" s="317"/>
      <c r="Q12" s="128"/>
    </row>
    <row r="13" spans="1:17" ht="16.5" customHeight="1">
      <c r="A13" s="962"/>
      <c r="B13" s="361"/>
      <c r="C13" s="957" t="s">
        <v>519</v>
      </c>
      <c r="D13" s="308"/>
      <c r="E13" s="958"/>
      <c r="F13" s="958"/>
      <c r="G13" s="951"/>
      <c r="H13" s="361"/>
      <c r="I13" s="957" t="s">
        <v>519</v>
      </c>
      <c r="J13" s="308"/>
      <c r="K13" s="958"/>
      <c r="L13" s="951"/>
      <c r="M13" s="361"/>
      <c r="N13" s="136" t="s">
        <v>519</v>
      </c>
      <c r="O13" s="308"/>
      <c r="P13" s="317"/>
      <c r="Q13" s="128"/>
    </row>
    <row r="14" spans="1:17" ht="16.5" customHeight="1">
      <c r="A14" s="962"/>
      <c r="B14" s="361"/>
      <c r="C14" s="957" t="s">
        <v>519</v>
      </c>
      <c r="D14" s="308"/>
      <c r="E14" s="958"/>
      <c r="F14" s="959"/>
      <c r="G14" s="951"/>
      <c r="H14" s="361"/>
      <c r="I14" s="957" t="s">
        <v>519</v>
      </c>
      <c r="J14" s="308"/>
      <c r="K14" s="959"/>
      <c r="L14" s="951"/>
      <c r="M14" s="361"/>
      <c r="N14" s="136" t="s">
        <v>519</v>
      </c>
      <c r="O14" s="308"/>
      <c r="P14" s="317"/>
      <c r="Q14" s="128"/>
    </row>
    <row r="15" spans="1:4" ht="9.75" customHeight="1">
      <c r="A15" s="131"/>
      <c r="B15" s="131"/>
      <c r="C15" s="125"/>
      <c r="D15" s="147"/>
    </row>
    <row r="16" spans="1:4" ht="12.75" customHeight="1">
      <c r="A16" s="150"/>
      <c r="B16" s="131"/>
      <c r="C16" s="125" t="s">
        <v>68</v>
      </c>
      <c r="D16" s="147"/>
    </row>
    <row r="17" spans="1:4" ht="12.75" customHeight="1">
      <c r="A17" s="150"/>
      <c r="B17" s="131"/>
      <c r="C17" s="125" t="s">
        <v>69</v>
      </c>
      <c r="D17" s="147"/>
    </row>
    <row r="18" spans="1:4" ht="12.75" customHeight="1">
      <c r="A18" s="150"/>
      <c r="B18" s="131"/>
      <c r="C18" s="125" t="s">
        <v>70</v>
      </c>
      <c r="D18" s="147"/>
    </row>
    <row r="19" spans="1:4" ht="12.75" customHeight="1">
      <c r="A19" s="150"/>
      <c r="B19" s="70"/>
      <c r="C19" s="125" t="s">
        <v>71</v>
      </c>
      <c r="D19" s="147"/>
    </row>
    <row r="20" spans="1:4" ht="12.75" customHeight="1">
      <c r="A20" s="150"/>
      <c r="B20" s="70"/>
      <c r="C20" s="125" t="s">
        <v>72</v>
      </c>
      <c r="D20" s="147"/>
    </row>
    <row r="21" spans="1:4" ht="12.75" customHeight="1">
      <c r="A21" s="150"/>
      <c r="B21" s="70"/>
      <c r="C21" s="125" t="s">
        <v>73</v>
      </c>
      <c r="D21" s="147"/>
    </row>
    <row r="22" spans="1:4" ht="12.75" customHeight="1">
      <c r="A22" s="150"/>
      <c r="B22" s="70"/>
      <c r="C22" s="125" t="s">
        <v>74</v>
      </c>
      <c r="D22" s="147"/>
    </row>
    <row r="23" spans="1:4" ht="12.75" customHeight="1">
      <c r="A23" s="150"/>
      <c r="B23" s="70"/>
      <c r="C23" s="125" t="s">
        <v>75</v>
      </c>
      <c r="D23" s="147"/>
    </row>
    <row r="24" spans="1:4" ht="12.75" customHeight="1">
      <c r="A24" s="150"/>
      <c r="B24" s="70"/>
      <c r="C24" s="125" t="s">
        <v>76</v>
      </c>
      <c r="D24" s="147"/>
    </row>
    <row r="25" spans="1:4" ht="12.75" customHeight="1">
      <c r="A25" s="150"/>
      <c r="B25" s="70"/>
      <c r="C25" s="125" t="s">
        <v>77</v>
      </c>
      <c r="D25" s="147"/>
    </row>
    <row r="26" spans="1:4" ht="12.75" customHeight="1">
      <c r="A26" s="150"/>
      <c r="B26" s="70"/>
      <c r="C26" s="125" t="s">
        <v>78</v>
      </c>
      <c r="D26" s="147"/>
    </row>
    <row r="27" spans="1:4" ht="12.75" customHeight="1">
      <c r="A27" s="150"/>
      <c r="B27" s="70"/>
      <c r="C27" s="125" t="s">
        <v>79</v>
      </c>
      <c r="D27" s="147"/>
    </row>
    <row r="28" spans="1:4" ht="12.75" customHeight="1">
      <c r="A28" s="150"/>
      <c r="B28" s="70"/>
      <c r="C28" s="125" t="s">
        <v>80</v>
      </c>
      <c r="D28" s="147"/>
    </row>
    <row r="29" spans="1:4" ht="12.75" customHeight="1">
      <c r="A29" s="131"/>
      <c r="B29" s="70"/>
      <c r="C29" s="125" t="s">
        <v>81</v>
      </c>
      <c r="D29" s="147"/>
    </row>
    <row r="30" spans="1:4" ht="12.75" customHeight="1">
      <c r="A30" s="150"/>
      <c r="B30" s="70"/>
      <c r="C30" s="125" t="s">
        <v>82</v>
      </c>
      <c r="D30" s="147"/>
    </row>
    <row r="31" spans="1:4" ht="12.75" customHeight="1">
      <c r="A31" s="150"/>
      <c r="B31" s="70"/>
      <c r="C31" s="125" t="s">
        <v>83</v>
      </c>
      <c r="D31" s="147"/>
    </row>
    <row r="32" spans="1:4" ht="12.75" customHeight="1">
      <c r="A32" s="150"/>
      <c r="B32" s="70"/>
      <c r="C32" s="125" t="s">
        <v>84</v>
      </c>
      <c r="D32" s="147"/>
    </row>
    <row r="33" spans="1:4" ht="12.75" customHeight="1">
      <c r="A33" s="150"/>
      <c r="B33" s="70"/>
      <c r="C33" s="125" t="s">
        <v>85</v>
      </c>
      <c r="D33" s="147"/>
    </row>
    <row r="34" spans="1:4" ht="12.75" customHeight="1">
      <c r="A34" s="150"/>
      <c r="B34" s="70"/>
      <c r="C34" s="125" t="s">
        <v>86</v>
      </c>
      <c r="D34" s="147"/>
    </row>
    <row r="35" spans="1:4" ht="12.75" customHeight="1">
      <c r="A35" s="150"/>
      <c r="B35" s="70"/>
      <c r="C35" s="125" t="s">
        <v>87</v>
      </c>
      <c r="D35" s="147"/>
    </row>
    <row r="36" spans="1:4" ht="12" customHeight="1">
      <c r="A36" s="131"/>
      <c r="B36" s="70"/>
      <c r="C36" s="125"/>
      <c r="D36" s="147"/>
    </row>
    <row r="37" spans="1:17" ht="12" customHeight="1">
      <c r="A37" s="126" t="s">
        <v>88</v>
      </c>
      <c r="B37" s="141"/>
      <c r="C37" s="123"/>
      <c r="D37" s="123"/>
      <c r="E37" s="123"/>
      <c r="F37" s="123"/>
      <c r="G37" s="123"/>
      <c r="H37" s="123"/>
      <c r="I37" s="123"/>
      <c r="J37" s="123"/>
      <c r="K37" s="123"/>
      <c r="L37" s="123"/>
      <c r="M37" s="123"/>
      <c r="N37" s="123"/>
      <c r="O37" s="123"/>
      <c r="P37" s="123"/>
      <c r="Q37" s="123"/>
    </row>
    <row r="38" spans="1:12" ht="12" customHeight="1">
      <c r="A38" s="141"/>
      <c r="B38" s="141"/>
      <c r="C38" s="123"/>
      <c r="D38" s="123"/>
      <c r="E38" s="123"/>
      <c r="F38" s="123"/>
      <c r="G38" s="123"/>
      <c r="L38" s="123"/>
    </row>
    <row r="39" spans="1:26" ht="12" customHeight="1">
      <c r="A39" s="12" t="s">
        <v>89</v>
      </c>
      <c r="B39" s="12"/>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ht="12" customHeight="1">
      <c r="A40" s="12" t="s">
        <v>90</v>
      </c>
      <c r="B40" s="12"/>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ht="12" customHeight="1">
      <c r="A41" s="12"/>
      <c r="B41" s="12"/>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ht="12" customHeight="1" thickBot="1">
      <c r="A42" s="131"/>
      <c r="B42" s="12"/>
      <c r="C42" s="125"/>
      <c r="D42" s="125"/>
      <c r="E42" s="125"/>
      <c r="F42" s="125"/>
      <c r="G42" s="125"/>
      <c r="H42" s="446"/>
      <c r="I42" s="446"/>
      <c r="J42" s="446"/>
      <c r="K42" s="446"/>
      <c r="L42" s="125"/>
      <c r="M42" s="446"/>
      <c r="N42" s="446"/>
      <c r="O42" s="446"/>
      <c r="P42" s="446"/>
      <c r="Q42" s="446"/>
      <c r="R42" s="125"/>
      <c r="S42" s="125"/>
      <c r="T42" s="125"/>
      <c r="U42" s="125"/>
      <c r="V42" s="125"/>
      <c r="W42" s="125"/>
      <c r="X42" s="125"/>
      <c r="Y42" s="125"/>
      <c r="Z42" s="125"/>
    </row>
    <row r="43" spans="1:26" ht="12" customHeight="1" thickTop="1">
      <c r="A43" s="943"/>
      <c r="B43" s="944"/>
      <c r="C43" s="944"/>
      <c r="D43" s="944"/>
      <c r="E43" s="944"/>
      <c r="F43" s="944"/>
      <c r="G43" s="944"/>
      <c r="H43" s="125"/>
      <c r="I43" s="125"/>
      <c r="J43" s="125"/>
      <c r="K43" s="125"/>
      <c r="L43" s="944"/>
      <c r="M43" s="125"/>
      <c r="N43" s="125"/>
      <c r="O43" s="125"/>
      <c r="P43" s="125"/>
      <c r="Q43" s="125"/>
      <c r="R43" s="125"/>
      <c r="S43" s="125"/>
      <c r="T43" s="125"/>
      <c r="U43" s="125"/>
      <c r="V43" s="125"/>
      <c r="W43" s="125"/>
      <c r="X43" s="125"/>
      <c r="Y43" s="125"/>
      <c r="Z43" s="125"/>
    </row>
    <row r="44" spans="1:17" ht="12" customHeight="1">
      <c r="A44" s="126" t="s">
        <v>547</v>
      </c>
      <c r="B44" s="141"/>
      <c r="C44" s="123"/>
      <c r="D44" s="123"/>
      <c r="E44" s="123"/>
      <c r="F44" s="123"/>
      <c r="G44" s="123"/>
      <c r="H44" s="123"/>
      <c r="I44" s="123"/>
      <c r="J44" s="123"/>
      <c r="K44" s="123"/>
      <c r="L44" s="123"/>
      <c r="M44" s="123"/>
      <c r="N44" s="123"/>
      <c r="O44" s="123"/>
      <c r="P44" s="123"/>
      <c r="Q44" s="123"/>
    </row>
    <row r="45" spans="2:4" ht="12.75" customHeight="1">
      <c r="B45" s="70"/>
      <c r="C45" s="125"/>
      <c r="D45" s="147"/>
    </row>
    <row r="46" spans="1:6" ht="12.75" customHeight="1">
      <c r="A46" s="125" t="s">
        <v>601</v>
      </c>
      <c r="B46" s="70"/>
      <c r="D46" s="128"/>
      <c r="E46" s="128"/>
      <c r="F46" s="99"/>
    </row>
    <row r="47" spans="2:12" ht="12" customHeight="1">
      <c r="B47" s="141"/>
      <c r="C47" s="123"/>
      <c r="D47" s="769" t="s">
        <v>599</v>
      </c>
      <c r="E47" s="123"/>
      <c r="G47" s="123"/>
      <c r="L47" s="123"/>
    </row>
    <row r="48" spans="2:4" ht="12.75" customHeight="1">
      <c r="B48" s="70"/>
      <c r="C48" s="125"/>
      <c r="D48" s="147"/>
    </row>
    <row r="49" spans="1:4" ht="12.75" customHeight="1">
      <c r="A49" s="125" t="s">
        <v>602</v>
      </c>
      <c r="B49" s="70"/>
      <c r="D49" s="147"/>
    </row>
    <row r="50" spans="2:4" ht="12.75" customHeight="1">
      <c r="B50" s="70"/>
      <c r="C50" s="125"/>
      <c r="D50" s="147"/>
    </row>
    <row r="51" spans="1:4" ht="15.75" customHeight="1">
      <c r="A51" s="948"/>
      <c r="B51" s="70"/>
      <c r="C51" s="125" t="s">
        <v>595</v>
      </c>
      <c r="D51" s="147"/>
    </row>
    <row r="52" spans="1:4" ht="12.75" customHeight="1">
      <c r="A52" s="141"/>
      <c r="B52" s="70"/>
      <c r="C52" s="125" t="s">
        <v>596</v>
      </c>
      <c r="D52" s="147"/>
    </row>
    <row r="53" spans="2:4" ht="12.75" customHeight="1">
      <c r="B53" s="70"/>
      <c r="C53" s="125"/>
      <c r="D53" s="147"/>
    </row>
    <row r="54" spans="1:4" ht="12.75" customHeight="1">
      <c r="A54" s="948"/>
      <c r="B54" s="70"/>
      <c r="C54" s="125" t="s">
        <v>401</v>
      </c>
      <c r="D54" s="147"/>
    </row>
    <row r="55" spans="2:4" ht="12.75" customHeight="1">
      <c r="B55" s="70"/>
      <c r="C55" s="125"/>
      <c r="D55" s="147"/>
    </row>
    <row r="56" spans="1:4" ht="12.75" customHeight="1">
      <c r="A56" s="948"/>
      <c r="B56" s="70"/>
      <c r="C56" s="125" t="s">
        <v>597</v>
      </c>
      <c r="D56" s="147"/>
    </row>
    <row r="57" spans="2:4" ht="12.75" customHeight="1">
      <c r="B57" s="70"/>
      <c r="C57" s="125"/>
      <c r="D57" s="147"/>
    </row>
    <row r="58" spans="1:4" ht="12.75" customHeight="1">
      <c r="A58" s="948"/>
      <c r="B58" s="70"/>
      <c r="C58" s="125" t="s">
        <v>598</v>
      </c>
      <c r="D58" s="147"/>
    </row>
    <row r="59" spans="2:4" ht="12.75" customHeight="1">
      <c r="B59" s="70"/>
      <c r="C59" s="125"/>
      <c r="D59" s="147"/>
    </row>
    <row r="60" spans="1:4" ht="12.75" customHeight="1">
      <c r="A60" s="948"/>
      <c r="B60" s="70"/>
      <c r="C60" s="125" t="s">
        <v>600</v>
      </c>
      <c r="D60" s="147"/>
    </row>
    <row r="61" spans="2:4" ht="12.75" customHeight="1">
      <c r="B61" s="70"/>
      <c r="C61" s="125"/>
      <c r="D61" s="147"/>
    </row>
    <row r="62" spans="1:4" ht="12.75" customHeight="1">
      <c r="A62" s="948"/>
      <c r="B62" s="70"/>
      <c r="C62" s="125" t="s">
        <v>630</v>
      </c>
      <c r="D62" s="147"/>
    </row>
    <row r="63" spans="2:4" ht="12.75" customHeight="1">
      <c r="B63" s="70"/>
      <c r="C63" s="125" t="s">
        <v>631</v>
      </c>
      <c r="D63" s="147"/>
    </row>
    <row r="64" spans="1:4" ht="12.75" customHeight="1">
      <c r="A64" s="948"/>
      <c r="B64" s="70"/>
      <c r="C64" s="125" t="s">
        <v>727</v>
      </c>
      <c r="D64" s="147"/>
    </row>
    <row r="65" spans="2:4" ht="12.75" customHeight="1">
      <c r="B65" s="70"/>
      <c r="C65" s="125" t="s">
        <v>633</v>
      </c>
      <c r="D65" s="147"/>
    </row>
    <row r="66" spans="2:4" ht="12.75" customHeight="1">
      <c r="B66" s="70"/>
      <c r="C66" s="125"/>
      <c r="D66" s="147"/>
    </row>
    <row r="67" spans="1:4" ht="12.75" customHeight="1">
      <c r="A67" s="128"/>
      <c r="B67" s="70"/>
      <c r="C67" s="125" t="s">
        <v>699</v>
      </c>
      <c r="D67" s="147"/>
    </row>
    <row r="68" spans="2:4" ht="12.75" customHeight="1">
      <c r="B68" s="70"/>
      <c r="C68" s="125"/>
      <c r="D68" s="147"/>
    </row>
    <row r="69" spans="1:4" ht="12.75" customHeight="1">
      <c r="A69" s="128"/>
      <c r="B69" s="70"/>
      <c r="C69" s="125" t="s">
        <v>698</v>
      </c>
      <c r="D69" s="147"/>
    </row>
    <row r="70" spans="2:4" ht="12.75" customHeight="1">
      <c r="B70" s="70"/>
      <c r="C70" s="125"/>
      <c r="D70" s="147"/>
    </row>
    <row r="71" spans="1:4" ht="12.75" customHeight="1">
      <c r="A71" s="948"/>
      <c r="B71" s="70"/>
      <c r="C71" s="125" t="s">
        <v>579</v>
      </c>
      <c r="D71" s="147"/>
    </row>
    <row r="72" spans="1:4" ht="12.75" customHeight="1">
      <c r="A72" s="99"/>
      <c r="B72" s="70"/>
      <c r="C72" s="125"/>
      <c r="D72" s="147"/>
    </row>
    <row r="73" spans="1:4" ht="12.75" customHeight="1">
      <c r="A73" s="131"/>
      <c r="B73" s="131"/>
      <c r="C73" s="125"/>
      <c r="D73" s="147"/>
    </row>
    <row r="74" spans="1:4" ht="12.75" customHeight="1">
      <c r="A74" s="131"/>
      <c r="B74" s="131"/>
      <c r="C74" s="125"/>
      <c r="D74" s="147"/>
    </row>
    <row r="75" spans="1:16" ht="27.75" customHeight="1">
      <c r="A75" s="68" t="str">
        <f>Rev_Date</f>
        <v>REVISED JULY 1, 2010</v>
      </c>
      <c r="D75" s="125"/>
      <c r="G75" s="125" t="str">
        <f>Exp_Date</f>
        <v>FORM EXPIRES 6-30-12</v>
      </c>
      <c r="L75" s="125"/>
      <c r="P75" s="139" t="s">
        <v>91</v>
      </c>
    </row>
  </sheetData>
  <sheetProtection sheet="1" objects="1" scenarios="1"/>
  <printOptions horizontalCentered="1" verticalCentered="1"/>
  <pageMargins left="0.25" right="0.25" top="0.25" bottom="0.25" header="0.5" footer="0.5"/>
  <pageSetup blackAndWhite="1" fitToHeight="1" fitToWidth="1"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A1:O51"/>
  <sheetViews>
    <sheetView showGridLines="0" showZeros="0" zoomScale="104" zoomScaleNormal="104" workbookViewId="0" topLeftCell="A1">
      <selection activeCell="A26" sqref="A26"/>
    </sheetView>
  </sheetViews>
  <sheetFormatPr defaultColWidth="9.140625" defaultRowHeight="12.75"/>
  <cols>
    <col min="1" max="2" width="2.7109375" style="68" customWidth="1"/>
    <col min="3" max="3" width="22.7109375" style="68" customWidth="1"/>
    <col min="4" max="4" width="3.7109375" style="68" customWidth="1"/>
    <col min="5" max="6" width="10.7109375" style="68" customWidth="1"/>
    <col min="7" max="7" width="1.7109375" style="68" customWidth="1"/>
    <col min="8" max="8" width="3.7109375" style="68" customWidth="1"/>
    <col min="9" max="10" width="10.7109375" style="68" customWidth="1"/>
    <col min="11" max="12" width="2.7109375" style="68" customWidth="1"/>
    <col min="13" max="13" width="6.7109375" style="68" customWidth="1"/>
    <col min="14" max="14" width="8.7109375" style="68" customWidth="1"/>
    <col min="15" max="15" width="1.7109375" style="68" customWidth="1"/>
    <col min="16" max="16384" width="9.140625" style="68" customWidth="1"/>
  </cols>
  <sheetData>
    <row r="1" spans="1:15" ht="13.5">
      <c r="A1" s="165" t="s">
        <v>436</v>
      </c>
      <c r="B1" s="166"/>
      <c r="C1" s="249"/>
      <c r="D1" s="166"/>
      <c r="E1" s="166"/>
      <c r="F1" s="166"/>
      <c r="G1" s="166"/>
      <c r="H1" s="166"/>
      <c r="I1" s="166"/>
      <c r="J1" s="166"/>
      <c r="K1" s="166"/>
      <c r="L1" s="166"/>
      <c r="M1" s="166"/>
      <c r="N1" s="166"/>
      <c r="O1" s="167"/>
    </row>
    <row r="2" spans="1:15" ht="9.75" customHeight="1">
      <c r="A2" s="168" t="s">
        <v>634</v>
      </c>
      <c r="B2" s="111"/>
      <c r="C2" s="111"/>
      <c r="D2" s="70"/>
      <c r="E2" s="70"/>
      <c r="F2" s="168" t="s">
        <v>116</v>
      </c>
      <c r="G2" s="111"/>
      <c r="I2" s="70"/>
      <c r="J2" s="70"/>
      <c r="K2" s="111"/>
      <c r="L2" s="168" t="s">
        <v>117</v>
      </c>
      <c r="M2" s="432"/>
      <c r="N2" s="432"/>
      <c r="O2" s="170"/>
    </row>
    <row r="3" spans="1:15" ht="16.5" customHeight="1">
      <c r="A3" s="177">
        <f>'F01'!$D$5</f>
        <v>0</v>
      </c>
      <c r="B3" s="70"/>
      <c r="C3" s="126"/>
      <c r="D3" s="141"/>
      <c r="E3" s="141"/>
      <c r="F3" s="179">
        <f>'F01'!$D$6</f>
        <v>0</v>
      </c>
      <c r="G3" s="133"/>
      <c r="I3" s="133"/>
      <c r="J3" s="133"/>
      <c r="K3" s="141"/>
      <c r="L3" s="349"/>
      <c r="M3" s="584">
        <f>'F01'!$L$6</f>
        <v>0</v>
      </c>
      <c r="N3" s="141"/>
      <c r="O3" s="172"/>
    </row>
    <row r="4" spans="1:15" ht="7.5" customHeight="1">
      <c r="A4" s="173"/>
      <c r="B4" s="128"/>
      <c r="C4" s="761"/>
      <c r="D4" s="128"/>
      <c r="E4" s="128"/>
      <c r="F4" s="173"/>
      <c r="G4" s="761"/>
      <c r="H4" s="761"/>
      <c r="I4" s="128"/>
      <c r="J4" s="128"/>
      <c r="K4" s="761"/>
      <c r="L4" s="175"/>
      <c r="M4" s="465"/>
      <c r="N4" s="465"/>
      <c r="O4" s="176"/>
    </row>
    <row r="5" spans="1:15" ht="7.5" customHeight="1">
      <c r="A5" s="171"/>
      <c r="B5" s="70"/>
      <c r="C5" s="70"/>
      <c r="O5" s="169"/>
    </row>
    <row r="6" spans="1:15" ht="10.5" customHeight="1">
      <c r="A6" s="171"/>
      <c r="B6" s="851" t="s">
        <v>437</v>
      </c>
      <c r="C6" s="70"/>
      <c r="O6" s="169"/>
    </row>
    <row r="7" spans="1:15" ht="10.5" customHeight="1">
      <c r="A7" s="171"/>
      <c r="B7" s="851" t="s">
        <v>438</v>
      </c>
      <c r="C7" s="70"/>
      <c r="O7" s="169"/>
    </row>
    <row r="8" spans="1:15" ht="10.5" customHeight="1">
      <c r="A8" s="171"/>
      <c r="B8" s="851" t="s">
        <v>565</v>
      </c>
      <c r="C8" s="70"/>
      <c r="O8" s="169"/>
    </row>
    <row r="9" spans="1:15" ht="10.5" customHeight="1">
      <c r="A9" s="171"/>
      <c r="B9" s="851" t="s">
        <v>566</v>
      </c>
      <c r="C9" s="70"/>
      <c r="O9" s="169"/>
    </row>
    <row r="10" spans="1:15" ht="10.5" customHeight="1">
      <c r="A10" s="171"/>
      <c r="B10" s="851"/>
      <c r="C10" s="70"/>
      <c r="O10" s="169"/>
    </row>
    <row r="11" spans="1:15" ht="10.5" customHeight="1">
      <c r="A11" s="171"/>
      <c r="B11" s="890" t="s">
        <v>439</v>
      </c>
      <c r="C11" s="70"/>
      <c r="O11" s="169"/>
    </row>
    <row r="12" spans="1:15" ht="10.5" customHeight="1">
      <c r="A12" s="171"/>
      <c r="B12" s="890" t="s">
        <v>440</v>
      </c>
      <c r="C12" s="70"/>
      <c r="O12" s="169"/>
    </row>
    <row r="13" spans="1:15" ht="10.5" customHeight="1">
      <c r="A13" s="171"/>
      <c r="B13" s="851"/>
      <c r="C13" s="70"/>
      <c r="O13" s="169"/>
    </row>
    <row r="14" spans="1:15" ht="10.5" customHeight="1">
      <c r="A14" s="171"/>
      <c r="B14" s="851" t="s">
        <v>577</v>
      </c>
      <c r="C14" s="70"/>
      <c r="O14" s="169"/>
    </row>
    <row r="15" spans="1:15" ht="10.5" customHeight="1">
      <c r="A15" s="171"/>
      <c r="B15" s="851" t="s">
        <v>576</v>
      </c>
      <c r="C15" s="70"/>
      <c r="O15" s="169"/>
    </row>
    <row r="16" spans="1:15" ht="10.5" customHeight="1">
      <c r="A16" s="171"/>
      <c r="B16" s="851"/>
      <c r="C16" s="70"/>
      <c r="O16" s="169"/>
    </row>
    <row r="17" spans="1:15" ht="10.5" customHeight="1">
      <c r="A17" s="171"/>
      <c r="B17" s="851" t="s">
        <v>574</v>
      </c>
      <c r="C17" s="70"/>
      <c r="O17" s="169"/>
    </row>
    <row r="18" spans="1:15" ht="10.5" customHeight="1">
      <c r="A18" s="171"/>
      <c r="B18" s="851" t="s">
        <v>441</v>
      </c>
      <c r="C18" s="70"/>
      <c r="O18" s="169"/>
    </row>
    <row r="19" spans="1:15" ht="10.5" customHeight="1">
      <c r="A19" s="171"/>
      <c r="B19" s="851" t="s">
        <v>442</v>
      </c>
      <c r="C19" s="70"/>
      <c r="O19" s="169"/>
    </row>
    <row r="20" spans="1:15" ht="10.5" customHeight="1">
      <c r="A20" s="171"/>
      <c r="B20" s="851" t="s">
        <v>575</v>
      </c>
      <c r="C20" s="70"/>
      <c r="O20" s="169"/>
    </row>
    <row r="21" spans="1:15" ht="10.5" customHeight="1">
      <c r="A21" s="171"/>
      <c r="B21" s="851" t="s">
        <v>443</v>
      </c>
      <c r="C21" s="70"/>
      <c r="O21" s="169"/>
    </row>
    <row r="22" spans="1:15" ht="10.5" customHeight="1">
      <c r="A22" s="171"/>
      <c r="B22" s="851" t="s">
        <v>444</v>
      </c>
      <c r="C22" s="70"/>
      <c r="O22" s="169"/>
    </row>
    <row r="23" spans="1:15" ht="10.5" customHeight="1">
      <c r="A23" s="171"/>
      <c r="B23" s="851" t="s">
        <v>445</v>
      </c>
      <c r="C23" s="70"/>
      <c r="O23" s="169"/>
    </row>
    <row r="24" spans="1:15" ht="5.25" customHeight="1">
      <c r="A24" s="173"/>
      <c r="B24" s="128"/>
      <c r="C24" s="128"/>
      <c r="D24" s="128"/>
      <c r="E24" s="128"/>
      <c r="F24" s="128"/>
      <c r="G24" s="128"/>
      <c r="H24" s="128"/>
      <c r="I24" s="128"/>
      <c r="J24" s="128"/>
      <c r="K24" s="128"/>
      <c r="L24" s="128"/>
      <c r="M24" s="128"/>
      <c r="N24" s="128"/>
      <c r="O24" s="174"/>
    </row>
    <row r="25" spans="1:15" ht="13.5">
      <c r="A25" s="171"/>
      <c r="B25" s="70"/>
      <c r="C25" s="70"/>
      <c r="O25" s="169"/>
    </row>
    <row r="26" spans="1:15" ht="13.5">
      <c r="A26" s="171"/>
      <c r="B26" s="70"/>
      <c r="C26" s="70"/>
      <c r="O26" s="169"/>
    </row>
    <row r="27" spans="1:15" ht="13.5">
      <c r="A27" s="171"/>
      <c r="B27" s="70"/>
      <c r="C27" s="70"/>
      <c r="O27" s="169"/>
    </row>
    <row r="28" spans="1:15" ht="13.5">
      <c r="A28" s="171"/>
      <c r="B28" s="70"/>
      <c r="C28" s="70"/>
      <c r="O28" s="169"/>
    </row>
    <row r="29" spans="1:15" ht="13.5">
      <c r="A29" s="171"/>
      <c r="B29" s="70"/>
      <c r="C29" s="70"/>
      <c r="O29" s="169"/>
    </row>
    <row r="30" spans="1:15" ht="49.5" customHeight="1">
      <c r="A30" s="171"/>
      <c r="B30" s="70"/>
      <c r="C30" s="70"/>
      <c r="O30" s="169"/>
    </row>
    <row r="31" spans="1:15" ht="49.5" customHeight="1">
      <c r="A31" s="171"/>
      <c r="B31" s="70"/>
      <c r="C31" s="70"/>
      <c r="O31" s="169"/>
    </row>
    <row r="32" spans="1:15" ht="49.5" customHeight="1">
      <c r="A32" s="171"/>
      <c r="B32" s="70"/>
      <c r="C32" s="70"/>
      <c r="O32" s="169"/>
    </row>
    <row r="33" spans="1:15" ht="49.5" customHeight="1">
      <c r="A33" s="171"/>
      <c r="B33" s="70"/>
      <c r="C33" s="70"/>
      <c r="O33" s="169"/>
    </row>
    <row r="34" spans="1:15" ht="13.5">
      <c r="A34" s="171"/>
      <c r="B34" s="70"/>
      <c r="C34" s="70"/>
      <c r="O34" s="169"/>
    </row>
    <row r="35" spans="1:15" ht="13.5">
      <c r="A35" s="171"/>
      <c r="B35" s="70"/>
      <c r="C35" s="70"/>
      <c r="O35" s="169"/>
    </row>
    <row r="36" spans="1:15" ht="13.5">
      <c r="A36" s="171"/>
      <c r="B36" s="70"/>
      <c r="C36" s="70"/>
      <c r="O36" s="169"/>
    </row>
    <row r="37" spans="1:15" ht="13.5">
      <c r="A37" s="171"/>
      <c r="B37" s="70"/>
      <c r="C37" s="70"/>
      <c r="O37" s="169"/>
    </row>
    <row r="38" spans="1:15" ht="13.5">
      <c r="A38" s="171"/>
      <c r="B38" s="70"/>
      <c r="C38" s="70"/>
      <c r="O38" s="169"/>
    </row>
    <row r="39" spans="1:15" ht="13.5">
      <c r="A39" s="171"/>
      <c r="B39" s="70"/>
      <c r="C39" s="70"/>
      <c r="O39" s="169"/>
    </row>
    <row r="40" spans="1:15" ht="13.5">
      <c r="A40" s="845" t="s">
        <v>446</v>
      </c>
      <c r="B40" s="166"/>
      <c r="C40" s="166"/>
      <c r="D40" s="166"/>
      <c r="E40" s="166"/>
      <c r="F40" s="166"/>
      <c r="G40" s="166"/>
      <c r="H40" s="166"/>
      <c r="I40" s="166"/>
      <c r="J40" s="166"/>
      <c r="K40" s="166"/>
      <c r="L40" s="166"/>
      <c r="M40" s="166"/>
      <c r="N40" s="166"/>
      <c r="O40" s="167"/>
    </row>
    <row r="41" spans="1:15" ht="20.25" customHeight="1">
      <c r="A41" s="852"/>
      <c r="B41" s="70"/>
      <c r="C41" s="70"/>
      <c r="O41" s="169"/>
    </row>
    <row r="42" spans="1:15" ht="13.5">
      <c r="A42" s="853" t="s">
        <v>122</v>
      </c>
      <c r="B42" s="70" t="s">
        <v>531</v>
      </c>
      <c r="D42" s="69"/>
      <c r="F42" s="485"/>
      <c r="G42" s="485"/>
      <c r="H42" s="485"/>
      <c r="J42" s="485"/>
      <c r="K42" s="903"/>
      <c r="L42" s="906"/>
      <c r="M42" s="906"/>
      <c r="N42" s="68" t="s">
        <v>447</v>
      </c>
      <c r="O42" s="486"/>
    </row>
    <row r="43" spans="1:15" ht="13.5">
      <c r="A43" s="171"/>
      <c r="B43" s="70"/>
      <c r="C43" s="70"/>
      <c r="M43" s="123"/>
      <c r="N43" s="123"/>
      <c r="O43" s="169"/>
    </row>
    <row r="44" spans="1:15" ht="13.5">
      <c r="A44" s="853" t="s">
        <v>131</v>
      </c>
      <c r="B44" s="70" t="s">
        <v>453</v>
      </c>
      <c r="M44" s="123"/>
      <c r="N44" s="123"/>
      <c r="O44" s="169"/>
    </row>
    <row r="45" spans="1:15" ht="13.5">
      <c r="A45" s="171"/>
      <c r="B45" s="846" t="s">
        <v>123</v>
      </c>
      <c r="C45" s="68" t="s">
        <v>454</v>
      </c>
      <c r="D45" s="147"/>
      <c r="E45" s="850"/>
      <c r="F45" s="68" t="s">
        <v>448</v>
      </c>
      <c r="H45" s="68" t="s">
        <v>250</v>
      </c>
      <c r="I45" s="848">
        <v>9</v>
      </c>
      <c r="J45" s="847" t="s">
        <v>455</v>
      </c>
      <c r="K45" s="147" t="s">
        <v>251</v>
      </c>
      <c r="L45" s="139" t="s">
        <v>449</v>
      </c>
      <c r="M45" s="323">
        <f>E45*I45</f>
        <v>0</v>
      </c>
      <c r="N45" s="849"/>
      <c r="O45" s="169"/>
    </row>
    <row r="46" spans="1:15" ht="13.5">
      <c r="A46" s="171"/>
      <c r="B46" s="846" t="s">
        <v>125</v>
      </c>
      <c r="C46" s="68" t="s">
        <v>450</v>
      </c>
      <c r="D46" s="147"/>
      <c r="E46" s="850"/>
      <c r="F46" s="68" t="s">
        <v>448</v>
      </c>
      <c r="H46" s="68" t="s">
        <v>250</v>
      </c>
      <c r="I46" s="848">
        <v>9</v>
      </c>
      <c r="J46" s="847" t="s">
        <v>455</v>
      </c>
      <c r="K46" s="147" t="s">
        <v>251</v>
      </c>
      <c r="L46" s="139" t="s">
        <v>449</v>
      </c>
      <c r="M46" s="323">
        <f>E46*I46</f>
        <v>0</v>
      </c>
      <c r="N46" s="849"/>
      <c r="O46" s="169"/>
    </row>
    <row r="47" spans="1:15" ht="13.5">
      <c r="A47" s="171"/>
      <c r="B47" s="846" t="s">
        <v>127</v>
      </c>
      <c r="C47" s="68" t="s">
        <v>451</v>
      </c>
      <c r="D47" s="147"/>
      <c r="E47" s="850"/>
      <c r="F47" s="68" t="s">
        <v>448</v>
      </c>
      <c r="H47" s="68" t="s">
        <v>250</v>
      </c>
      <c r="I47" s="848">
        <v>17</v>
      </c>
      <c r="J47" s="847" t="s">
        <v>455</v>
      </c>
      <c r="K47" s="147" t="s">
        <v>251</v>
      </c>
      <c r="L47" s="139" t="s">
        <v>449</v>
      </c>
      <c r="M47" s="97">
        <f>E47*I47</f>
        <v>0</v>
      </c>
      <c r="N47" s="849"/>
      <c r="O47" s="169"/>
    </row>
    <row r="48" spans="1:15" ht="13.5">
      <c r="A48" s="171"/>
      <c r="B48" s="846" t="s">
        <v>452</v>
      </c>
      <c r="C48" s="68" t="s">
        <v>453</v>
      </c>
      <c r="M48" s="854"/>
      <c r="N48" s="123"/>
      <c r="O48" s="169"/>
    </row>
    <row r="49" spans="1:15" ht="13.5">
      <c r="A49" s="171"/>
      <c r="B49" s="70"/>
      <c r="C49" s="68" t="s">
        <v>456</v>
      </c>
      <c r="L49" s="139" t="s">
        <v>449</v>
      </c>
      <c r="M49" s="323">
        <f>SUM(M45:M47)</f>
        <v>0</v>
      </c>
      <c r="N49" s="849"/>
      <c r="O49" s="169"/>
    </row>
    <row r="50" spans="1:15" ht="8.25" customHeight="1">
      <c r="A50" s="173"/>
      <c r="B50" s="128"/>
      <c r="C50" s="128"/>
      <c r="D50" s="128"/>
      <c r="E50" s="128"/>
      <c r="F50" s="128"/>
      <c r="G50" s="128"/>
      <c r="H50" s="128"/>
      <c r="I50" s="128"/>
      <c r="J50" s="128"/>
      <c r="K50" s="128"/>
      <c r="L50" s="128"/>
      <c r="M50" s="128"/>
      <c r="N50" s="128"/>
      <c r="O50" s="174"/>
    </row>
    <row r="51" spans="1:15" ht="20.25" customHeight="1">
      <c r="A51" s="70" t="str">
        <f>Rev_Date</f>
        <v>REVISED JULY 1, 2010</v>
      </c>
      <c r="B51" s="70"/>
      <c r="C51" s="70"/>
      <c r="F51" s="123" t="str">
        <f>Exp_Date</f>
        <v>FORM EXPIRES 6-30-12</v>
      </c>
      <c r="G51" s="123"/>
      <c r="H51" s="123"/>
      <c r="I51" s="123"/>
      <c r="J51" s="123"/>
      <c r="K51" s="123"/>
      <c r="L51" s="123"/>
      <c r="O51" s="140" t="s">
        <v>457</v>
      </c>
    </row>
  </sheetData>
  <sheetProtection sheet="1" objects="1" scenarios="1"/>
  <printOptions horizontalCentered="1" verticalCentered="1"/>
  <pageMargins left="0.25" right="0.25" top="0.25" bottom="0.25" header="0.5" footer="0.5"/>
  <pageSetup blackAndWhite="1" fitToHeight="1" fitToWidth="1" orientation="portrait"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K67"/>
  <sheetViews>
    <sheetView showGridLines="0" showZeros="0" workbookViewId="0" topLeftCell="A1">
      <selection activeCell="A27" sqref="A27"/>
    </sheetView>
  </sheetViews>
  <sheetFormatPr defaultColWidth="9.140625" defaultRowHeight="12.75"/>
  <cols>
    <col min="1" max="2" width="2.7109375" style="68" customWidth="1"/>
    <col min="3" max="3" width="24.8515625" style="68" customWidth="1"/>
    <col min="4" max="4" width="14.7109375" style="68" customWidth="1"/>
    <col min="5" max="5" width="28.7109375" style="68" customWidth="1"/>
    <col min="6" max="6" width="5.7109375" style="68" customWidth="1"/>
    <col min="7" max="7" width="4.7109375" style="68" customWidth="1"/>
    <col min="8" max="8" width="5.7109375" style="68" customWidth="1"/>
    <col min="9" max="9" width="4.7109375" style="68" customWidth="1"/>
    <col min="10" max="10" width="12.7109375" style="68" customWidth="1"/>
    <col min="11" max="11" width="3.28125" style="68" customWidth="1"/>
    <col min="12" max="16384" width="9.140625" style="68" customWidth="1"/>
  </cols>
  <sheetData>
    <row r="1" spans="1:11" ht="13.5">
      <c r="A1" s="165" t="s">
        <v>458</v>
      </c>
      <c r="B1" s="249"/>
      <c r="C1" s="249"/>
      <c r="D1" s="249"/>
      <c r="E1" s="249"/>
      <c r="F1" s="249"/>
      <c r="G1" s="249"/>
      <c r="H1" s="249"/>
      <c r="I1" s="249"/>
      <c r="J1" s="249"/>
      <c r="K1" s="859"/>
    </row>
    <row r="2" spans="1:11" ht="9.75" customHeight="1">
      <c r="A2" s="168" t="s">
        <v>634</v>
      </c>
      <c r="B2" s="111"/>
      <c r="C2" s="111"/>
      <c r="D2" s="70"/>
      <c r="E2" s="168" t="s">
        <v>116</v>
      </c>
      <c r="F2" s="70"/>
      <c r="G2" s="70"/>
      <c r="H2" s="70"/>
      <c r="I2" s="168" t="s">
        <v>117</v>
      </c>
      <c r="J2" s="432"/>
      <c r="K2" s="170"/>
    </row>
    <row r="3" spans="1:11" ht="16.5" customHeight="1">
      <c r="A3" s="177">
        <f>'F01'!$D$5</f>
        <v>0</v>
      </c>
      <c r="B3" s="70"/>
      <c r="C3" s="126"/>
      <c r="D3" s="141"/>
      <c r="E3" s="179">
        <f>'F01'!$D$6</f>
        <v>0</v>
      </c>
      <c r="F3" s="141"/>
      <c r="G3" s="141"/>
      <c r="H3" s="141"/>
      <c r="I3" s="349"/>
      <c r="J3" s="584">
        <f>'F01'!$L$6</f>
        <v>0</v>
      </c>
      <c r="K3" s="172"/>
    </row>
    <row r="4" spans="1:11" ht="7.5" customHeight="1">
      <c r="A4" s="173"/>
      <c r="B4" s="128"/>
      <c r="C4" s="761"/>
      <c r="D4" s="128"/>
      <c r="E4" s="175"/>
      <c r="F4" s="128"/>
      <c r="G4" s="128"/>
      <c r="H4" s="128"/>
      <c r="I4" s="175"/>
      <c r="J4" s="465"/>
      <c r="K4" s="176"/>
    </row>
    <row r="5" spans="1:11" ht="7.5" customHeight="1">
      <c r="A5" s="171"/>
      <c r="B5" s="70"/>
      <c r="C5" s="70"/>
      <c r="K5" s="169"/>
    </row>
    <row r="6" spans="1:11" ht="9" customHeight="1">
      <c r="A6" s="171"/>
      <c r="B6" s="851"/>
      <c r="C6" s="70"/>
      <c r="K6" s="169"/>
    </row>
    <row r="7" spans="1:11" ht="9" customHeight="1">
      <c r="A7" s="171"/>
      <c r="B7" s="851"/>
      <c r="C7" s="70"/>
      <c r="K7" s="169"/>
    </row>
    <row r="8" spans="1:11" ht="9" customHeight="1">
      <c r="A8" s="171"/>
      <c r="B8" s="851"/>
      <c r="C8" s="70"/>
      <c r="K8" s="169"/>
    </row>
    <row r="9" spans="1:11" ht="9" customHeight="1">
      <c r="A9" s="171"/>
      <c r="B9" s="851"/>
      <c r="C9" s="70"/>
      <c r="K9" s="169"/>
    </row>
    <row r="10" spans="1:11" ht="9" customHeight="1">
      <c r="A10" s="171"/>
      <c r="B10" s="851"/>
      <c r="C10" s="70"/>
      <c r="K10" s="169"/>
    </row>
    <row r="11" spans="1:11" ht="9" customHeight="1">
      <c r="A11" s="171"/>
      <c r="B11" s="851"/>
      <c r="C11" s="70"/>
      <c r="K11" s="169"/>
    </row>
    <row r="12" spans="1:11" ht="9" customHeight="1">
      <c r="A12" s="171"/>
      <c r="B12" s="851"/>
      <c r="C12" s="70"/>
      <c r="K12" s="169"/>
    </row>
    <row r="13" spans="1:11" ht="9" customHeight="1">
      <c r="A13" s="171"/>
      <c r="B13" s="851"/>
      <c r="C13" s="70"/>
      <c r="K13" s="169"/>
    </row>
    <row r="14" spans="1:11" ht="9" customHeight="1">
      <c r="A14" s="171"/>
      <c r="B14" s="851"/>
      <c r="C14" s="70"/>
      <c r="K14" s="169"/>
    </row>
    <row r="15" spans="1:11" ht="9" customHeight="1">
      <c r="A15" s="171"/>
      <c r="B15" s="851"/>
      <c r="C15" s="70"/>
      <c r="K15" s="169"/>
    </row>
    <row r="16" spans="1:11" ht="9" customHeight="1">
      <c r="A16" s="171"/>
      <c r="B16" s="851"/>
      <c r="C16" s="70"/>
      <c r="K16" s="169"/>
    </row>
    <row r="17" spans="1:11" ht="9" customHeight="1">
      <c r="A17" s="171"/>
      <c r="B17" s="851"/>
      <c r="C17" s="70"/>
      <c r="K17" s="169"/>
    </row>
    <row r="18" spans="1:11" ht="9" customHeight="1">
      <c r="A18" s="171"/>
      <c r="B18" s="851"/>
      <c r="C18" s="70"/>
      <c r="K18" s="169"/>
    </row>
    <row r="19" spans="1:11" ht="55.5" customHeight="1">
      <c r="A19" s="171"/>
      <c r="B19" s="851"/>
      <c r="C19" s="70"/>
      <c r="K19" s="169"/>
    </row>
    <row r="20" spans="1:11" ht="19.5" customHeight="1">
      <c r="A20" s="171"/>
      <c r="B20" s="851"/>
      <c r="C20" s="70"/>
      <c r="K20" s="169"/>
    </row>
    <row r="21" spans="1:11" ht="29.25" customHeight="1">
      <c r="A21" s="171"/>
      <c r="B21" s="851"/>
      <c r="C21" s="70"/>
      <c r="K21" s="169"/>
    </row>
    <row r="22" spans="1:11" ht="10.5" customHeight="1">
      <c r="A22" s="171"/>
      <c r="B22" s="851"/>
      <c r="C22" s="70"/>
      <c r="K22" s="169"/>
    </row>
    <row r="23" spans="1:11" ht="10.5" customHeight="1">
      <c r="A23" s="171"/>
      <c r="B23" s="863"/>
      <c r="C23" s="70"/>
      <c r="K23" s="169"/>
    </row>
    <row r="24" spans="1:11" ht="10.5" customHeight="1">
      <c r="A24" s="171"/>
      <c r="B24" s="863"/>
      <c r="C24" s="70"/>
      <c r="K24" s="169"/>
    </row>
    <row r="25" spans="1:11" ht="5.25" customHeight="1">
      <c r="A25" s="173"/>
      <c r="B25" s="128"/>
      <c r="C25" s="128"/>
      <c r="D25" s="128"/>
      <c r="E25" s="128"/>
      <c r="F25" s="128"/>
      <c r="G25" s="128"/>
      <c r="H25" s="128"/>
      <c r="I25" s="128"/>
      <c r="J25" s="128"/>
      <c r="K25" s="174"/>
    </row>
    <row r="26" spans="1:11" ht="9.75" customHeight="1">
      <c r="A26" s="171"/>
      <c r="B26" s="70"/>
      <c r="C26" s="70"/>
      <c r="K26" s="858"/>
    </row>
    <row r="27" spans="1:11" ht="12" customHeight="1">
      <c r="A27" s="171"/>
      <c r="B27" s="70"/>
      <c r="C27" s="70"/>
      <c r="K27" s="169"/>
    </row>
    <row r="28" spans="1:11" ht="12" customHeight="1">
      <c r="A28" s="171"/>
      <c r="B28" s="70"/>
      <c r="C28" s="70"/>
      <c r="K28" s="169"/>
    </row>
    <row r="29" spans="1:11" ht="30" customHeight="1">
      <c r="A29" s="171"/>
      <c r="B29" s="70"/>
      <c r="C29" s="70"/>
      <c r="K29" s="169"/>
    </row>
    <row r="30" spans="1:11" ht="18" customHeight="1">
      <c r="A30" s="171"/>
      <c r="B30" s="70"/>
      <c r="C30" s="70"/>
      <c r="K30" s="169"/>
    </row>
    <row r="31" spans="1:11" ht="30" customHeight="1" thickBot="1">
      <c r="A31" s="171"/>
      <c r="B31" s="70"/>
      <c r="C31" s="70"/>
      <c r="K31" s="169"/>
    </row>
    <row r="32" spans="1:11" ht="15.75" customHeight="1" thickTop="1">
      <c r="A32" s="952" t="s">
        <v>567</v>
      </c>
      <c r="B32" s="949"/>
      <c r="C32" s="949"/>
      <c r="D32" s="949"/>
      <c r="E32" s="949"/>
      <c r="F32" s="949"/>
      <c r="G32" s="949"/>
      <c r="H32" s="949"/>
      <c r="I32" s="949"/>
      <c r="J32" s="949"/>
      <c r="K32" s="950"/>
    </row>
    <row r="33" spans="1:11" ht="12" customHeight="1">
      <c r="A33" s="453" t="s">
        <v>568</v>
      </c>
      <c r="B33" s="129"/>
      <c r="C33" s="129"/>
      <c r="D33" s="129"/>
      <c r="E33" s="129"/>
      <c r="F33" s="129"/>
      <c r="G33" s="129"/>
      <c r="H33" s="129"/>
      <c r="I33" s="129"/>
      <c r="J33" s="129"/>
      <c r="K33" s="259"/>
    </row>
    <row r="34" spans="1:11" ht="6.75" customHeight="1">
      <c r="A34" s="954"/>
      <c r="B34" s="141"/>
      <c r="C34" s="141"/>
      <c r="D34" s="141"/>
      <c r="E34" s="141"/>
      <c r="F34" s="141"/>
      <c r="G34" s="141"/>
      <c r="H34" s="141"/>
      <c r="I34" s="141"/>
      <c r="J34" s="141"/>
      <c r="K34" s="172"/>
    </row>
    <row r="35" spans="1:11" ht="14.25" customHeight="1">
      <c r="A35" s="171"/>
      <c r="B35" s="951" t="s">
        <v>570</v>
      </c>
      <c r="C35" s="70"/>
      <c r="K35" s="169"/>
    </row>
    <row r="36" spans="1:11" ht="12" customHeight="1">
      <c r="A36" s="171"/>
      <c r="B36" s="951" t="s">
        <v>569</v>
      </c>
      <c r="C36" s="70"/>
      <c r="K36" s="169"/>
    </row>
    <row r="37" spans="1:11" ht="12" customHeight="1">
      <c r="A37" s="173"/>
      <c r="B37" s="964" t="s">
        <v>593</v>
      </c>
      <c r="C37" s="128"/>
      <c r="D37" s="128"/>
      <c r="E37" s="128"/>
      <c r="F37" s="128"/>
      <c r="G37" s="128"/>
      <c r="H37" s="128"/>
      <c r="I37" s="128"/>
      <c r="J37" s="128"/>
      <c r="K37" s="174"/>
    </row>
    <row r="38" spans="1:11" ht="12" customHeight="1">
      <c r="A38" s="171"/>
      <c r="B38" s="951"/>
      <c r="C38" s="70"/>
      <c r="K38" s="169"/>
    </row>
    <row r="39" spans="1:11" ht="12" customHeight="1">
      <c r="A39" s="171"/>
      <c r="B39" s="951"/>
      <c r="C39" s="70"/>
      <c r="K39" s="169"/>
    </row>
    <row r="40" spans="1:11" ht="12" customHeight="1">
      <c r="A40" s="171"/>
      <c r="B40" s="951"/>
      <c r="C40" s="70"/>
      <c r="K40" s="169"/>
    </row>
    <row r="41" spans="1:11" ht="12" customHeight="1">
      <c r="A41" s="171"/>
      <c r="B41" s="70"/>
      <c r="C41" s="70"/>
      <c r="K41" s="169"/>
    </row>
    <row r="42" spans="1:11" ht="9.75" customHeight="1">
      <c r="A42" s="173"/>
      <c r="B42" s="70"/>
      <c r="C42" s="70"/>
      <c r="K42" s="169"/>
    </row>
    <row r="43" spans="1:11" ht="13.5">
      <c r="A43" s="845" t="s">
        <v>446</v>
      </c>
      <c r="B43" s="860"/>
      <c r="C43" s="860"/>
      <c r="D43" s="860"/>
      <c r="E43" s="860"/>
      <c r="F43" s="860"/>
      <c r="G43" s="860"/>
      <c r="H43" s="860"/>
      <c r="I43" s="860"/>
      <c r="J43" s="860"/>
      <c r="K43" s="861"/>
    </row>
    <row r="44" spans="1:11" ht="13.5">
      <c r="A44" s="171"/>
      <c r="B44" s="70"/>
      <c r="C44" s="70"/>
      <c r="K44" s="169"/>
    </row>
    <row r="45" spans="1:11" ht="13.5">
      <c r="A45" s="853" t="s">
        <v>122</v>
      </c>
      <c r="B45" s="70" t="s">
        <v>532</v>
      </c>
      <c r="J45" s="907">
        <f>IF(OR($G$46&gt;0,$G$48&gt;0),"PROVIDE","")</f>
      </c>
      <c r="K45" s="169"/>
    </row>
    <row r="46" spans="1:11" ht="13.5">
      <c r="A46" s="171"/>
      <c r="B46" s="846"/>
      <c r="C46" s="68" t="s">
        <v>459</v>
      </c>
      <c r="F46" s="139" t="s">
        <v>533</v>
      </c>
      <c r="G46" s="850"/>
      <c r="H46" s="139" t="s">
        <v>534</v>
      </c>
      <c r="I46" s="850"/>
      <c r="J46" s="907">
        <f>IF(OR($G$46&gt;0,$G$48&gt;0),"SEWER","")</f>
      </c>
      <c r="K46" s="169"/>
    </row>
    <row r="47" spans="1:11" ht="6.75" customHeight="1">
      <c r="A47" s="171"/>
      <c r="B47" s="70"/>
      <c r="C47" s="70"/>
      <c r="F47" s="909"/>
      <c r="G47" s="113"/>
      <c r="H47" s="909"/>
      <c r="I47" s="139"/>
      <c r="J47" s="908"/>
      <c r="K47" s="169"/>
    </row>
    <row r="48" spans="1:11" ht="13.5">
      <c r="A48" s="171"/>
      <c r="B48" s="846"/>
      <c r="C48" s="68" t="s">
        <v>460</v>
      </c>
      <c r="F48" s="139" t="s">
        <v>533</v>
      </c>
      <c r="G48" s="850"/>
      <c r="H48" s="139" t="s">
        <v>534</v>
      </c>
      <c r="I48" s="850"/>
      <c r="J48" s="907">
        <f>IF(OR($G$46&gt;0,$G$48&gt;0),"AUTHORITY","")</f>
      </c>
      <c r="K48" s="169"/>
    </row>
    <row r="49" spans="1:11" ht="8.25" customHeight="1">
      <c r="A49" s="171"/>
      <c r="B49" s="846"/>
      <c r="F49" s="862"/>
      <c r="H49" s="862"/>
      <c r="I49" s="139"/>
      <c r="J49" s="125"/>
      <c r="K49" s="169"/>
    </row>
    <row r="50" spans="1:11" ht="13.5">
      <c r="A50" s="171"/>
      <c r="B50" s="846"/>
      <c r="C50" s="68" t="s">
        <v>461</v>
      </c>
      <c r="I50" s="66"/>
      <c r="J50" s="907">
        <f>IF(OR($G$46&gt;0,$G$48&gt;0),"LETTER","")</f>
      </c>
      <c r="K50" s="169"/>
    </row>
    <row r="51" spans="1:11" ht="13.5">
      <c r="A51" s="171"/>
      <c r="B51" s="70"/>
      <c r="C51" s="68" t="s">
        <v>462</v>
      </c>
      <c r="D51" s="533"/>
      <c r="E51" s="147" t="s">
        <v>463</v>
      </c>
      <c r="F51" s="533"/>
      <c r="G51" s="129"/>
      <c r="H51" s="139"/>
      <c r="I51" s="139"/>
      <c r="J51" s="66"/>
      <c r="K51" s="169"/>
    </row>
    <row r="52" spans="1:11" ht="8.25" customHeight="1">
      <c r="A52" s="171"/>
      <c r="B52" s="846"/>
      <c r="F52" s="862"/>
      <c r="H52" s="862"/>
      <c r="I52" s="139"/>
      <c r="J52" s="862"/>
      <c r="K52" s="169"/>
    </row>
    <row r="53" spans="1:11" ht="13.5">
      <c r="A53" s="171"/>
      <c r="B53" s="846"/>
      <c r="C53" s="68" t="s">
        <v>464</v>
      </c>
      <c r="I53" s="66"/>
      <c r="J53" s="66"/>
      <c r="K53" s="169"/>
    </row>
    <row r="54" spans="1:11" ht="13.5">
      <c r="A54" s="171"/>
      <c r="B54" s="70"/>
      <c r="C54" s="70" t="s">
        <v>465</v>
      </c>
      <c r="D54" s="533"/>
      <c r="E54" s="147" t="s">
        <v>463</v>
      </c>
      <c r="F54" s="533"/>
      <c r="G54" s="129"/>
      <c r="H54" s="139"/>
      <c r="I54" s="139"/>
      <c r="J54" s="66"/>
      <c r="K54" s="169"/>
    </row>
    <row r="55" spans="1:11" ht="8.25" customHeight="1">
      <c r="A55" s="171"/>
      <c r="B55" s="846"/>
      <c r="F55" s="862"/>
      <c r="H55" s="862"/>
      <c r="I55" s="139"/>
      <c r="J55" s="862"/>
      <c r="K55" s="169"/>
    </row>
    <row r="56" spans="1:11" ht="13.5">
      <c r="A56" s="171"/>
      <c r="B56" s="846"/>
      <c r="C56" s="68" t="s">
        <v>187</v>
      </c>
      <c r="D56" s="308"/>
      <c r="E56" s="130"/>
      <c r="F56" s="856"/>
      <c r="G56" s="856"/>
      <c r="H56" s="856"/>
      <c r="I56" s="139"/>
      <c r="J56" s="973" t="s">
        <v>609</v>
      </c>
      <c r="K56" s="169"/>
    </row>
    <row r="57" spans="1:11" ht="6.75" customHeight="1">
      <c r="A57" s="171"/>
      <c r="B57" s="70"/>
      <c r="C57" s="70"/>
      <c r="F57" s="113"/>
      <c r="G57" s="113"/>
      <c r="H57" s="113"/>
      <c r="I57" s="139"/>
      <c r="J57" s="974"/>
      <c r="K57" s="169"/>
    </row>
    <row r="58" spans="1:11" ht="12.75" customHeight="1">
      <c r="A58" s="853" t="s">
        <v>131</v>
      </c>
      <c r="B58" s="70" t="s">
        <v>453</v>
      </c>
      <c r="E58" s="139" t="s">
        <v>592</v>
      </c>
      <c r="F58" s="139" t="s">
        <v>533</v>
      </c>
      <c r="G58" s="850"/>
      <c r="H58" s="139" t="s">
        <v>534</v>
      </c>
      <c r="I58" s="850"/>
      <c r="J58" s="975" t="s">
        <v>610</v>
      </c>
      <c r="K58" s="169"/>
    </row>
    <row r="59" spans="1:11" ht="14.25" customHeight="1">
      <c r="A59" s="171"/>
      <c r="B59" s="846" t="s">
        <v>123</v>
      </c>
      <c r="C59" s="68" t="s">
        <v>571</v>
      </c>
      <c r="J59" s="942">
        <f>IF(G58="",'F12'!L9+'F12'!L10+'F12'!L11+'F12'!L18+'F12'!L19,'F12'!O9+'F12'!O10+'F12'!O11+'F12'!O18+'F12'!O19)</f>
        <v>0</v>
      </c>
      <c r="K59" s="169"/>
    </row>
    <row r="60" spans="1:11" ht="12.75" customHeight="1">
      <c r="A60" s="171"/>
      <c r="B60" s="846"/>
      <c r="C60" s="68" t="s">
        <v>578</v>
      </c>
      <c r="J60" s="953"/>
      <c r="K60" s="169"/>
    </row>
    <row r="61" spans="1:11" ht="10.5" customHeight="1">
      <c r="A61" s="171"/>
      <c r="B61" s="846"/>
      <c r="C61" s="68" t="s">
        <v>572</v>
      </c>
      <c r="J61" s="855"/>
      <c r="K61" s="169"/>
    </row>
    <row r="62" spans="1:11" ht="3.75" customHeight="1">
      <c r="A62" s="171"/>
      <c r="B62" s="70"/>
      <c r="K62" s="169"/>
    </row>
    <row r="63" spans="1:11" ht="12.75" customHeight="1">
      <c r="A63" s="171"/>
      <c r="B63" s="846" t="s">
        <v>125</v>
      </c>
      <c r="C63" s="68" t="s">
        <v>466</v>
      </c>
      <c r="J63" s="857">
        <v>400</v>
      </c>
      <c r="K63" s="169"/>
    </row>
    <row r="64" spans="1:11" ht="12.75" customHeight="1">
      <c r="A64" s="171"/>
      <c r="B64" s="846" t="s">
        <v>127</v>
      </c>
      <c r="C64" s="68" t="s">
        <v>467</v>
      </c>
      <c r="I64" s="139" t="s">
        <v>449</v>
      </c>
      <c r="J64" s="771">
        <f>J59*J63</f>
        <v>0</v>
      </c>
      <c r="K64" s="169"/>
    </row>
    <row r="65" spans="1:11" ht="9" customHeight="1">
      <c r="A65" s="173"/>
      <c r="B65" s="128"/>
      <c r="C65" s="128"/>
      <c r="D65" s="128"/>
      <c r="E65" s="128"/>
      <c r="F65" s="128"/>
      <c r="G65" s="128"/>
      <c r="H65" s="128"/>
      <c r="I65" s="128"/>
      <c r="J65" s="128"/>
      <c r="K65" s="174"/>
    </row>
    <row r="66" spans="1:3" ht="9.75" customHeight="1">
      <c r="A66" s="70"/>
      <c r="B66" s="70"/>
      <c r="C66" s="70"/>
    </row>
    <row r="67" spans="1:11" ht="13.5">
      <c r="A67" s="70" t="str">
        <f>Rev_Date</f>
        <v>REVISED JULY 1, 2010</v>
      </c>
      <c r="B67" s="70"/>
      <c r="C67" s="70"/>
      <c r="E67" s="123" t="str">
        <f>Exp_Date</f>
        <v>FORM EXPIRES 6-30-12</v>
      </c>
      <c r="I67" s="123"/>
      <c r="J67" s="123"/>
      <c r="K67" s="140" t="s">
        <v>468</v>
      </c>
    </row>
  </sheetData>
  <sheetProtection sheet="1" objects="1" scenarios="1"/>
  <printOptions horizontalCentered="1" verticalCentered="1"/>
  <pageMargins left="0.25" right="0.25" top="0.25" bottom="0.25" header="0.5" footer="0.5"/>
  <pageSetup blackAndWhite="1" fitToHeight="1" fitToWidth="1" orientation="portrait" scale="91"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K48"/>
  <sheetViews>
    <sheetView showGridLines="0" showZeros="0" zoomScale="103" zoomScaleNormal="103" workbookViewId="0" topLeftCell="A1">
      <selection activeCell="G17" sqref="G17"/>
    </sheetView>
  </sheetViews>
  <sheetFormatPr defaultColWidth="9.140625" defaultRowHeight="12.75"/>
  <cols>
    <col min="1" max="1" width="2.7109375" style="834" customWidth="1"/>
    <col min="2" max="2" width="16.7109375" style="834" customWidth="1"/>
    <col min="3" max="3" width="8.7109375" style="834" customWidth="1"/>
    <col min="4" max="4" width="6.7109375" style="834" customWidth="1"/>
    <col min="5" max="5" width="8.7109375" style="834" customWidth="1"/>
    <col min="6" max="6" width="6.7109375" style="834" customWidth="1"/>
    <col min="7" max="7" width="18.7109375" style="834" customWidth="1"/>
    <col min="8" max="8" width="6.7109375" style="834" customWidth="1"/>
    <col min="9" max="9" width="14.7109375" style="834" customWidth="1"/>
    <col min="10" max="10" width="8.7109375" style="834" customWidth="1"/>
    <col min="11" max="11" width="2.7109375" style="834" customWidth="1"/>
    <col min="12" max="16384" width="9.140625" style="834" customWidth="1"/>
  </cols>
  <sheetData>
    <row r="1" spans="1:11" ht="17.25" customHeight="1">
      <c r="A1" s="165" t="s">
        <v>469</v>
      </c>
      <c r="B1" s="249"/>
      <c r="C1" s="249"/>
      <c r="D1" s="249"/>
      <c r="E1" s="249"/>
      <c r="F1" s="249"/>
      <c r="G1" s="249"/>
      <c r="H1" s="249"/>
      <c r="I1" s="249"/>
      <c r="J1" s="249"/>
      <c r="K1" s="859"/>
    </row>
    <row r="2" spans="1:11" s="124" customFormat="1" ht="9.75" customHeight="1">
      <c r="A2" s="168" t="s">
        <v>634</v>
      </c>
      <c r="B2" s="111"/>
      <c r="C2" s="111"/>
      <c r="D2" s="133"/>
      <c r="E2" s="168" t="s">
        <v>116</v>
      </c>
      <c r="F2" s="955"/>
      <c r="G2" s="133"/>
      <c r="H2" s="111"/>
      <c r="I2" s="168" t="s">
        <v>117</v>
      </c>
      <c r="J2" s="108"/>
      <c r="K2" s="869"/>
    </row>
    <row r="3" spans="1:11" s="124" customFormat="1" ht="16.5" customHeight="1">
      <c r="A3" s="179">
        <f>'F01'!$D$5</f>
        <v>0</v>
      </c>
      <c r="B3" s="133"/>
      <c r="C3" s="126"/>
      <c r="D3" s="141"/>
      <c r="E3" s="179">
        <f>'F01'!$D$6</f>
        <v>0</v>
      </c>
      <c r="F3" s="759"/>
      <c r="G3" s="133"/>
      <c r="H3" s="141"/>
      <c r="I3" s="11">
        <f>'F01'!$L$6</f>
        <v>0</v>
      </c>
      <c r="J3" s="141"/>
      <c r="K3" s="172"/>
    </row>
    <row r="4" spans="1:11" s="124" customFormat="1" ht="7.5" customHeight="1">
      <c r="A4" s="358"/>
      <c r="B4" s="143"/>
      <c r="C4" s="761"/>
      <c r="D4" s="143"/>
      <c r="E4" s="175"/>
      <c r="F4" s="761"/>
      <c r="G4" s="143"/>
      <c r="H4" s="761"/>
      <c r="I4" s="175"/>
      <c r="J4" s="761"/>
      <c r="K4" s="176"/>
    </row>
    <row r="5" spans="1:11" s="124" customFormat="1" ht="17.25" customHeight="1">
      <c r="A5" s="356"/>
      <c r="B5" s="133"/>
      <c r="C5" s="111"/>
      <c r="D5" s="133"/>
      <c r="E5" s="133"/>
      <c r="F5" s="111"/>
      <c r="G5" s="133"/>
      <c r="H5" s="111"/>
      <c r="I5" s="111"/>
      <c r="J5" s="111"/>
      <c r="K5" s="170"/>
    </row>
    <row r="6" spans="1:11" s="124" customFormat="1" ht="13.5" customHeight="1">
      <c r="A6" s="356"/>
      <c r="B6" s="876"/>
      <c r="C6" s="111"/>
      <c r="D6" s="133"/>
      <c r="E6" s="133"/>
      <c r="F6" s="111"/>
      <c r="G6" s="133"/>
      <c r="H6" s="111"/>
      <c r="I6" s="111"/>
      <c r="J6" s="111"/>
      <c r="K6" s="170"/>
    </row>
    <row r="7" spans="1:11" s="124" customFormat="1" ht="13.5" customHeight="1">
      <c r="A7" s="356"/>
      <c r="B7" s="876"/>
      <c r="C7" s="111"/>
      <c r="D7" s="133"/>
      <c r="E7" s="133"/>
      <c r="F7" s="111"/>
      <c r="G7" s="133"/>
      <c r="H7" s="111"/>
      <c r="I7" s="111"/>
      <c r="J7" s="111"/>
      <c r="K7" s="170"/>
    </row>
    <row r="8" spans="1:11" s="124" customFormat="1" ht="13.5" customHeight="1">
      <c r="A8" s="356"/>
      <c r="B8" s="876"/>
      <c r="C8" s="111"/>
      <c r="D8" s="133"/>
      <c r="E8" s="133"/>
      <c r="F8" s="111"/>
      <c r="G8" s="133"/>
      <c r="H8" s="111"/>
      <c r="I8" s="111"/>
      <c r="J8" s="111"/>
      <c r="K8" s="170"/>
    </row>
    <row r="9" spans="1:11" s="124" customFormat="1" ht="24" customHeight="1">
      <c r="A9" s="356"/>
      <c r="B9" s="876"/>
      <c r="C9" s="111"/>
      <c r="D9" s="133"/>
      <c r="E9" s="133"/>
      <c r="F9" s="111"/>
      <c r="G9" s="133"/>
      <c r="H9" s="111"/>
      <c r="I9" s="111"/>
      <c r="J9" s="111"/>
      <c r="K9" s="170"/>
    </row>
    <row r="10" spans="1:11" s="124" customFormat="1" ht="20.25" customHeight="1">
      <c r="A10" s="356"/>
      <c r="B10" s="876"/>
      <c r="C10" s="111"/>
      <c r="D10" s="133"/>
      <c r="E10" s="133"/>
      <c r="F10" s="111"/>
      <c r="G10" s="133"/>
      <c r="H10" s="111"/>
      <c r="I10" s="111"/>
      <c r="J10" s="111"/>
      <c r="K10" s="170"/>
    </row>
    <row r="11" spans="1:11" s="124" customFormat="1" ht="13.5" customHeight="1">
      <c r="A11" s="356"/>
      <c r="B11" s="876" t="s">
        <v>470</v>
      </c>
      <c r="C11" s="111"/>
      <c r="D11" s="133"/>
      <c r="E11" s="133"/>
      <c r="F11" s="111"/>
      <c r="G11" s="133"/>
      <c r="H11" s="111"/>
      <c r="I11" s="111"/>
      <c r="J11" s="111"/>
      <c r="K11" s="170"/>
    </row>
    <row r="12" spans="1:11" s="124" customFormat="1" ht="19.5" customHeight="1">
      <c r="A12" s="356"/>
      <c r="B12" s="876"/>
      <c r="C12" s="111"/>
      <c r="D12" s="133"/>
      <c r="E12" s="133"/>
      <c r="F12" s="111"/>
      <c r="G12" s="133"/>
      <c r="H12" s="111"/>
      <c r="I12" s="111"/>
      <c r="J12" s="111"/>
      <c r="K12" s="170"/>
    </row>
    <row r="13" spans="1:11" s="124" customFormat="1" ht="13.5" customHeight="1">
      <c r="A13" s="356"/>
      <c r="B13" s="876" t="s">
        <v>471</v>
      </c>
      <c r="C13" s="111"/>
      <c r="D13" s="133"/>
      <c r="E13" s="133"/>
      <c r="F13" s="111"/>
      <c r="G13" s="133"/>
      <c r="H13" s="111"/>
      <c r="I13" s="111"/>
      <c r="J13" s="111"/>
      <c r="K13" s="170"/>
    </row>
    <row r="14" spans="1:11" s="124" customFormat="1" ht="13.5" customHeight="1">
      <c r="A14" s="356"/>
      <c r="B14" s="876" t="s">
        <v>472</v>
      </c>
      <c r="C14" s="111"/>
      <c r="D14" s="133"/>
      <c r="E14" s="133"/>
      <c r="F14" s="111"/>
      <c r="G14" s="133"/>
      <c r="H14" s="111"/>
      <c r="I14" s="111"/>
      <c r="J14" s="111"/>
      <c r="K14" s="170"/>
    </row>
    <row r="15" spans="1:11" s="124" customFormat="1" ht="13.5" customHeight="1">
      <c r="A15" s="356"/>
      <c r="B15" s="876" t="s">
        <v>473</v>
      </c>
      <c r="C15" s="111"/>
      <c r="D15" s="133"/>
      <c r="E15" s="133"/>
      <c r="F15" s="111"/>
      <c r="G15" s="133"/>
      <c r="H15" s="111"/>
      <c r="I15" s="111"/>
      <c r="J15" s="111"/>
      <c r="K15" s="170"/>
    </row>
    <row r="16" spans="1:11" s="124" customFormat="1" ht="13.5" customHeight="1">
      <c r="A16" s="356"/>
      <c r="B16" s="133"/>
      <c r="C16" s="111"/>
      <c r="D16" s="133"/>
      <c r="E16" s="133"/>
      <c r="F16" s="111"/>
      <c r="G16" s="133"/>
      <c r="H16" s="111"/>
      <c r="I16" s="111"/>
      <c r="J16" s="111"/>
      <c r="K16" s="170"/>
    </row>
    <row r="17" spans="1:11" ht="22.5" customHeight="1">
      <c r="A17" s="870"/>
      <c r="B17" s="866"/>
      <c r="C17" s="866"/>
      <c r="D17" s="866"/>
      <c r="E17" s="866"/>
      <c r="F17" s="108"/>
      <c r="G17" s="384"/>
      <c r="H17" s="866"/>
      <c r="I17" s="866"/>
      <c r="J17" s="866"/>
      <c r="K17" s="871"/>
    </row>
    <row r="18" spans="1:11" ht="20.25" customHeight="1">
      <c r="A18" s="870"/>
      <c r="B18" s="874" t="s">
        <v>474</v>
      </c>
      <c r="C18" s="874"/>
      <c r="D18" s="874"/>
      <c r="E18" s="874"/>
      <c r="F18" s="9"/>
      <c r="G18" s="874" t="s">
        <v>475</v>
      </c>
      <c r="H18" s="874"/>
      <c r="I18" s="874"/>
      <c r="J18" s="874"/>
      <c r="K18" s="871"/>
    </row>
    <row r="19" spans="1:11" ht="22.5" customHeight="1">
      <c r="A19" s="870"/>
      <c r="B19" s="384"/>
      <c r="C19" s="67"/>
      <c r="D19" s="67"/>
      <c r="E19" s="67"/>
      <c r="F19" s="67"/>
      <c r="G19" s="865"/>
      <c r="H19" s="9"/>
      <c r="I19" s="864"/>
      <c r="J19" s="1002"/>
      <c r="K19" s="871"/>
    </row>
    <row r="20" spans="1:11" ht="15" customHeight="1">
      <c r="A20" s="870"/>
      <c r="B20" s="874" t="s">
        <v>476</v>
      </c>
      <c r="C20" s="874"/>
      <c r="D20" s="874"/>
      <c r="E20" s="874"/>
      <c r="F20" s="874"/>
      <c r="G20" s="874"/>
      <c r="H20" s="9"/>
      <c r="I20" s="1003" t="s">
        <v>26</v>
      </c>
      <c r="J20" s="1001"/>
      <c r="K20" s="871"/>
    </row>
    <row r="21" spans="1:11" ht="17.25" customHeight="1">
      <c r="A21" s="877"/>
      <c r="B21" s="865"/>
      <c r="C21" s="67"/>
      <c r="D21" s="67"/>
      <c r="E21" s="67"/>
      <c r="F21" s="67"/>
      <c r="G21" s="67"/>
      <c r="H21" s="67"/>
      <c r="I21" s="867"/>
      <c r="J21" s="868"/>
      <c r="K21" s="878"/>
    </row>
    <row r="22" spans="1:11" ht="27.75" customHeight="1">
      <c r="A22" s="870"/>
      <c r="B22" s="872" t="s">
        <v>477</v>
      </c>
      <c r="C22" s="108"/>
      <c r="D22" s="108"/>
      <c r="E22" s="108"/>
      <c r="F22" s="108"/>
      <c r="G22" s="108"/>
      <c r="H22" s="108"/>
      <c r="I22" s="109"/>
      <c r="J22" s="108"/>
      <c r="K22" s="871"/>
    </row>
    <row r="23" spans="1:11" ht="12" customHeight="1">
      <c r="A23" s="870"/>
      <c r="B23" s="872"/>
      <c r="C23" s="108"/>
      <c r="D23" s="108"/>
      <c r="E23" s="108"/>
      <c r="F23" s="108"/>
      <c r="G23" s="108"/>
      <c r="H23" s="108"/>
      <c r="I23" s="109"/>
      <c r="J23" s="108"/>
      <c r="K23" s="871"/>
    </row>
    <row r="24" spans="1:11" ht="12" customHeight="1">
      <c r="A24" s="870"/>
      <c r="B24" s="872" t="s">
        <v>478</v>
      </c>
      <c r="C24" s="108"/>
      <c r="D24" s="108"/>
      <c r="E24" s="108"/>
      <c r="F24" s="108"/>
      <c r="G24" s="108"/>
      <c r="H24" s="108"/>
      <c r="I24" s="110"/>
      <c r="J24" s="108"/>
      <c r="K24" s="871"/>
    </row>
    <row r="25" spans="1:11" ht="12" customHeight="1">
      <c r="A25" s="870"/>
      <c r="B25" s="872" t="s">
        <v>479</v>
      </c>
      <c r="C25" s="108"/>
      <c r="D25" s="108"/>
      <c r="E25" s="108"/>
      <c r="F25" s="108"/>
      <c r="G25" s="108"/>
      <c r="H25" s="108"/>
      <c r="I25" s="110"/>
      <c r="J25" s="108"/>
      <c r="K25" s="871"/>
    </row>
    <row r="26" spans="1:11" ht="9.75" customHeight="1">
      <c r="A26" s="870"/>
      <c r="B26" s="873"/>
      <c r="C26" s="108"/>
      <c r="D26" s="108"/>
      <c r="E26" s="108"/>
      <c r="F26" s="108"/>
      <c r="G26" s="108"/>
      <c r="H26" s="108"/>
      <c r="I26" s="109"/>
      <c r="J26" s="108"/>
      <c r="K26" s="871"/>
    </row>
    <row r="27" spans="1:11" ht="12" customHeight="1">
      <c r="A27" s="870"/>
      <c r="B27" s="872" t="s">
        <v>480</v>
      </c>
      <c r="C27" s="108"/>
      <c r="D27" s="108"/>
      <c r="E27" s="108"/>
      <c r="F27" s="108"/>
      <c r="G27" s="108"/>
      <c r="H27" s="108"/>
      <c r="I27" s="109"/>
      <c r="J27" s="108"/>
      <c r="K27" s="871"/>
    </row>
    <row r="28" spans="1:11" ht="12" customHeight="1">
      <c r="A28" s="870"/>
      <c r="B28" s="872" t="s">
        <v>481</v>
      </c>
      <c r="C28" s="108"/>
      <c r="D28" s="108"/>
      <c r="E28" s="108"/>
      <c r="F28" s="108"/>
      <c r="G28" s="108"/>
      <c r="H28" s="108"/>
      <c r="I28" s="109"/>
      <c r="J28" s="108"/>
      <c r="K28" s="871"/>
    </row>
    <row r="29" spans="1:11" ht="12" customHeight="1">
      <c r="A29" s="870"/>
      <c r="B29" s="872" t="s">
        <v>482</v>
      </c>
      <c r="C29" s="108"/>
      <c r="D29" s="108"/>
      <c r="E29" s="108"/>
      <c r="F29" s="108"/>
      <c r="G29" s="108"/>
      <c r="H29" s="108"/>
      <c r="I29" s="109"/>
      <c r="J29" s="108"/>
      <c r="K29" s="871"/>
    </row>
    <row r="30" spans="1:11" ht="9.75" customHeight="1">
      <c r="A30" s="870"/>
      <c r="B30" s="873"/>
      <c r="C30" s="108"/>
      <c r="D30" s="108"/>
      <c r="E30" s="108"/>
      <c r="F30" s="108"/>
      <c r="G30" s="108"/>
      <c r="H30" s="108"/>
      <c r="I30" s="109"/>
      <c r="J30" s="108"/>
      <c r="K30" s="871"/>
    </row>
    <row r="31" spans="1:11" ht="12" customHeight="1">
      <c r="A31" s="870"/>
      <c r="B31" s="872" t="s">
        <v>483</v>
      </c>
      <c r="C31" s="108"/>
      <c r="D31" s="108"/>
      <c r="E31" s="108"/>
      <c r="F31" s="108"/>
      <c r="G31" s="108"/>
      <c r="H31" s="108"/>
      <c r="I31" s="108"/>
      <c r="J31" s="108"/>
      <c r="K31" s="871"/>
    </row>
    <row r="32" spans="1:11" ht="12" customHeight="1">
      <c r="A32" s="870"/>
      <c r="B32" s="872" t="s">
        <v>484</v>
      </c>
      <c r="C32" s="108"/>
      <c r="D32" s="108"/>
      <c r="E32" s="108"/>
      <c r="F32" s="108"/>
      <c r="G32" s="108"/>
      <c r="H32" s="108"/>
      <c r="I32" s="108"/>
      <c r="J32" s="108"/>
      <c r="K32" s="871"/>
    </row>
    <row r="33" spans="1:11" ht="12" customHeight="1">
      <c r="A33" s="870"/>
      <c r="B33" s="872" t="s">
        <v>485</v>
      </c>
      <c r="C33" s="108"/>
      <c r="D33" s="108"/>
      <c r="E33" s="108"/>
      <c r="F33" s="108"/>
      <c r="G33" s="108"/>
      <c r="H33" s="108"/>
      <c r="I33" s="108"/>
      <c r="J33" s="108"/>
      <c r="K33" s="871"/>
    </row>
    <row r="34" spans="1:11" ht="12" customHeight="1">
      <c r="A34" s="870"/>
      <c r="B34" s="872" t="s">
        <v>486</v>
      </c>
      <c r="C34" s="108"/>
      <c r="D34" s="108"/>
      <c r="E34" s="108"/>
      <c r="F34" s="108"/>
      <c r="G34" s="108"/>
      <c r="H34" s="108"/>
      <c r="I34" s="108"/>
      <c r="J34" s="108"/>
      <c r="K34" s="871"/>
    </row>
    <row r="35" spans="1:11" ht="9.75" customHeight="1">
      <c r="A35" s="870"/>
      <c r="B35" s="873"/>
      <c r="C35" s="108"/>
      <c r="D35" s="108"/>
      <c r="E35" s="108"/>
      <c r="F35" s="108"/>
      <c r="G35" s="108"/>
      <c r="H35" s="108"/>
      <c r="I35" s="109"/>
      <c r="J35" s="108"/>
      <c r="K35" s="871"/>
    </row>
    <row r="36" spans="1:11" ht="12" customHeight="1">
      <c r="A36" s="870"/>
      <c r="B36" s="872" t="s">
        <v>487</v>
      </c>
      <c r="C36" s="108"/>
      <c r="D36" s="108"/>
      <c r="E36" s="108"/>
      <c r="F36" s="108"/>
      <c r="G36" s="108"/>
      <c r="H36" s="108"/>
      <c r="I36" s="108"/>
      <c r="J36" s="108"/>
      <c r="K36" s="871"/>
    </row>
    <row r="37" spans="1:11" ht="12" customHeight="1">
      <c r="A37" s="870"/>
      <c r="B37" s="872" t="s">
        <v>488</v>
      </c>
      <c r="C37" s="108"/>
      <c r="D37" s="108"/>
      <c r="E37" s="108"/>
      <c r="F37" s="108"/>
      <c r="G37" s="108"/>
      <c r="H37" s="108"/>
      <c r="I37" s="108"/>
      <c r="J37" s="108"/>
      <c r="K37" s="871"/>
    </row>
    <row r="38" spans="1:11" ht="12" customHeight="1">
      <c r="A38" s="870"/>
      <c r="B38" s="872" t="s">
        <v>489</v>
      </c>
      <c r="C38" s="108"/>
      <c r="D38" s="108"/>
      <c r="E38" s="108"/>
      <c r="F38" s="108"/>
      <c r="G38" s="108"/>
      <c r="H38" s="108"/>
      <c r="I38" s="108"/>
      <c r="J38" s="108"/>
      <c r="K38" s="871"/>
    </row>
    <row r="39" spans="1:11" ht="12" customHeight="1">
      <c r="A39" s="870"/>
      <c r="B39" s="872" t="s">
        <v>490</v>
      </c>
      <c r="C39" s="108"/>
      <c r="D39" s="108"/>
      <c r="E39" s="108"/>
      <c r="F39" s="108"/>
      <c r="G39" s="108"/>
      <c r="H39" s="108"/>
      <c r="I39" s="108"/>
      <c r="J39" s="108"/>
      <c r="K39" s="871"/>
    </row>
    <row r="40" spans="1:11" ht="12.75" customHeight="1">
      <c r="A40" s="870"/>
      <c r="B40" s="12"/>
      <c r="C40" s="133"/>
      <c r="D40" s="108"/>
      <c r="E40" s="108"/>
      <c r="F40" s="108"/>
      <c r="G40" s="108"/>
      <c r="H40" s="108"/>
      <c r="I40" s="108"/>
      <c r="J40" s="108"/>
      <c r="K40" s="871"/>
    </row>
    <row r="41" spans="1:11" ht="22.5" customHeight="1">
      <c r="A41" s="870"/>
      <c r="B41" s="108"/>
      <c r="C41" s="108"/>
      <c r="D41" s="108"/>
      <c r="E41" s="108"/>
      <c r="F41" s="8" t="s">
        <v>491</v>
      </c>
      <c r="G41" s="864"/>
      <c r="H41" s="108"/>
      <c r="I41" s="108"/>
      <c r="J41" s="108"/>
      <c r="K41" s="871"/>
    </row>
    <row r="42" spans="1:11" ht="15.75" customHeight="1">
      <c r="A42" s="870"/>
      <c r="B42" s="108"/>
      <c r="C42" s="108"/>
      <c r="D42" s="108"/>
      <c r="E42" s="108"/>
      <c r="F42" s="108"/>
      <c r="G42" s="108"/>
      <c r="H42" s="108"/>
      <c r="I42" s="108"/>
      <c r="J42" s="108"/>
      <c r="K42" s="871"/>
    </row>
    <row r="43" spans="1:11" ht="22.5" customHeight="1">
      <c r="A43" s="870"/>
      <c r="B43" s="8" t="s">
        <v>492</v>
      </c>
      <c r="C43" s="8" t="s">
        <v>493</v>
      </c>
      <c r="D43" s="361"/>
      <c r="E43" s="8" t="s">
        <v>494</v>
      </c>
      <c r="F43" s="361"/>
      <c r="G43" s="8" t="s">
        <v>495</v>
      </c>
      <c r="H43" s="361"/>
      <c r="I43" s="8" t="s">
        <v>23</v>
      </c>
      <c r="J43" s="361"/>
      <c r="K43" s="871"/>
    </row>
    <row r="44" spans="1:11" ht="12" customHeight="1">
      <c r="A44" s="870"/>
      <c r="B44" s="108"/>
      <c r="C44" s="108"/>
      <c r="D44" s="108"/>
      <c r="E44" s="108"/>
      <c r="F44" s="108"/>
      <c r="G44" s="108"/>
      <c r="H44" s="108"/>
      <c r="I44" s="108"/>
      <c r="J44" s="108"/>
      <c r="K44" s="871"/>
    </row>
    <row r="45" spans="1:11" ht="22.5" customHeight="1">
      <c r="A45" s="870"/>
      <c r="B45" s="866"/>
      <c r="C45" s="866"/>
      <c r="D45" s="866"/>
      <c r="E45" s="108"/>
      <c r="F45" s="384"/>
      <c r="G45" s="866"/>
      <c r="H45" s="866"/>
      <c r="J45" s="956"/>
      <c r="K45" s="871"/>
    </row>
    <row r="46" spans="1:11" ht="12" customHeight="1">
      <c r="A46" s="870"/>
      <c r="B46" s="875" t="s">
        <v>24</v>
      </c>
      <c r="C46" s="875"/>
      <c r="D46" s="875"/>
      <c r="E46" s="108"/>
      <c r="F46" s="875" t="s">
        <v>496</v>
      </c>
      <c r="G46" s="875"/>
      <c r="H46" s="875"/>
      <c r="J46" s="10" t="s">
        <v>26</v>
      </c>
      <c r="K46" s="871"/>
    </row>
    <row r="47" spans="1:11" ht="18" customHeight="1">
      <c r="A47" s="877"/>
      <c r="B47" s="866"/>
      <c r="C47" s="866"/>
      <c r="D47" s="866"/>
      <c r="E47" s="866"/>
      <c r="F47" s="866"/>
      <c r="G47" s="866"/>
      <c r="H47" s="866"/>
      <c r="I47" s="866"/>
      <c r="J47" s="866"/>
      <c r="K47" s="878"/>
    </row>
    <row r="48" spans="1:11" ht="13.5">
      <c r="A48" s="834" t="str">
        <f>Rev_Date</f>
        <v>REVISED JULY 1, 2010</v>
      </c>
      <c r="E48" s="134" t="str">
        <f>Exp_Date</f>
        <v>FORM EXPIRES 6-30-12</v>
      </c>
      <c r="F48" s="134"/>
      <c r="G48" s="134"/>
      <c r="H48" s="134"/>
      <c r="I48" s="134"/>
      <c r="K48" s="821" t="s">
        <v>497</v>
      </c>
    </row>
  </sheetData>
  <sheetProtection sheet="1" objects="1" scenarios="1"/>
  <printOptions horizontalCentered="1" verticalCentered="1"/>
  <pageMargins left="0.25" right="0.25" top="0.25" bottom="0.25" header="0.5" footer="0.5"/>
  <pageSetup blackAndWhite="1" fitToHeight="1" fitToWidth="1" orientation="portrait" r:id="rId2"/>
  <drawing r:id="rId1"/>
</worksheet>
</file>

<file path=xl/worksheets/sheet23.xml><?xml version="1.0" encoding="utf-8"?>
<worksheet xmlns="http://schemas.openxmlformats.org/spreadsheetml/2006/main" xmlns:r="http://schemas.openxmlformats.org/officeDocument/2006/relationships">
  <dimension ref="A1:B24"/>
  <sheetViews>
    <sheetView workbookViewId="0" topLeftCell="A1">
      <selection activeCell="A1" sqref="A1"/>
    </sheetView>
  </sheetViews>
  <sheetFormatPr defaultColWidth="9.140625" defaultRowHeight="12.75"/>
  <cols>
    <col min="1" max="16384" width="9.140625" style="104" customWidth="1"/>
  </cols>
  <sheetData>
    <row r="1" spans="1:2" ht="12.75">
      <c r="A1">
        <v>1</v>
      </c>
      <c r="B1" t="s">
        <v>498</v>
      </c>
    </row>
    <row r="2" spans="1:2" ht="12.75">
      <c r="A2">
        <v>2</v>
      </c>
      <c r="B2" t="s">
        <v>499</v>
      </c>
    </row>
    <row r="3" spans="1:2" ht="12.75">
      <c r="A3">
        <v>3</v>
      </c>
      <c r="B3" t="s">
        <v>500</v>
      </c>
    </row>
    <row r="4" spans="1:2" ht="12.75">
      <c r="A4">
        <v>4</v>
      </c>
      <c r="B4" t="s">
        <v>108</v>
      </c>
    </row>
    <row r="5" spans="1:2" ht="12.75">
      <c r="A5">
        <v>5</v>
      </c>
      <c r="B5" t="s">
        <v>30</v>
      </c>
    </row>
    <row r="6" spans="1:2" ht="12.75">
      <c r="A6">
        <v>6</v>
      </c>
      <c r="B6" t="s">
        <v>501</v>
      </c>
    </row>
    <row r="7" spans="1:2" ht="12.75">
      <c r="A7">
        <v>7</v>
      </c>
      <c r="B7" t="s">
        <v>502</v>
      </c>
    </row>
    <row r="8" spans="1:2" ht="12.75">
      <c r="A8">
        <v>8</v>
      </c>
      <c r="B8" t="s">
        <v>503</v>
      </c>
    </row>
    <row r="9" spans="1:2" ht="12.75">
      <c r="A9">
        <v>9</v>
      </c>
      <c r="B9" t="s">
        <v>504</v>
      </c>
    </row>
    <row r="10" spans="1:2" ht="12.75">
      <c r="A10">
        <v>10</v>
      </c>
      <c r="B10" t="s">
        <v>505</v>
      </c>
    </row>
    <row r="11" spans="1:2" ht="12.75">
      <c r="A11">
        <v>11</v>
      </c>
      <c r="B11" t="s">
        <v>36</v>
      </c>
    </row>
    <row r="12" spans="1:2" ht="12.75">
      <c r="A12">
        <v>12</v>
      </c>
      <c r="B12" t="s">
        <v>38</v>
      </c>
    </row>
    <row r="13" spans="1:2" ht="12.75">
      <c r="A13">
        <v>13</v>
      </c>
      <c r="B13" t="s">
        <v>40</v>
      </c>
    </row>
    <row r="14" spans="1:2" ht="12.75">
      <c r="A14">
        <v>14</v>
      </c>
      <c r="B14" t="s">
        <v>42</v>
      </c>
    </row>
    <row r="15" spans="1:2" ht="12.75">
      <c r="A15">
        <v>15</v>
      </c>
      <c r="B15" t="s">
        <v>44</v>
      </c>
    </row>
    <row r="16" spans="1:2" ht="12.75">
      <c r="A16">
        <v>16</v>
      </c>
      <c r="B16" t="s">
        <v>46</v>
      </c>
    </row>
    <row r="17" spans="1:2" ht="12.75">
      <c r="A17">
        <v>17</v>
      </c>
      <c r="B17" t="s">
        <v>48</v>
      </c>
    </row>
    <row r="18" spans="1:2" ht="12.75">
      <c r="A18">
        <v>18</v>
      </c>
      <c r="B18" t="s">
        <v>49</v>
      </c>
    </row>
    <row r="19" spans="1:2" ht="12.75">
      <c r="A19">
        <v>19</v>
      </c>
      <c r="B19" t="s">
        <v>50</v>
      </c>
    </row>
    <row r="20" spans="1:2" ht="12.75">
      <c r="A20">
        <v>20</v>
      </c>
      <c r="B20" t="s">
        <v>52</v>
      </c>
    </row>
    <row r="21" spans="1:2" ht="12.75">
      <c r="A21">
        <v>21</v>
      </c>
      <c r="B21" t="s">
        <v>54</v>
      </c>
    </row>
    <row r="22" spans="1:2" ht="12.75">
      <c r="A22">
        <v>22</v>
      </c>
      <c r="B22" t="s">
        <v>56</v>
      </c>
    </row>
    <row r="23" spans="1:2" ht="12.75">
      <c r="A23"/>
      <c r="B23"/>
    </row>
    <row r="24" spans="1:2" ht="12.75">
      <c r="A24"/>
      <c r="B24"/>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63"/>
  <sheetViews>
    <sheetView showGridLines="0" showZeros="0" zoomScale="99" zoomScaleNormal="99" workbookViewId="0" topLeftCell="A1">
      <selection activeCell="D6" sqref="D6"/>
    </sheetView>
  </sheetViews>
  <sheetFormatPr defaultColWidth="9.140625" defaultRowHeight="12.75"/>
  <cols>
    <col min="1" max="1" width="6.7109375" style="68" customWidth="1"/>
    <col min="2" max="2" width="3.7109375" style="68" customWidth="1"/>
    <col min="3" max="3" width="8.7109375" style="68" customWidth="1"/>
    <col min="4" max="4" width="4.7109375" style="68" customWidth="1"/>
    <col min="5" max="5" width="2.7109375" style="68" customWidth="1"/>
    <col min="6" max="6" width="6.7109375" style="68" customWidth="1"/>
    <col min="7" max="9" width="8.7109375" style="68" customWidth="1"/>
    <col min="10" max="10" width="14.7109375" style="68" customWidth="1"/>
    <col min="11" max="11" width="12.7109375" style="68" customWidth="1"/>
    <col min="12" max="13" width="10.7109375" style="68" customWidth="1"/>
    <col min="14" max="14" width="9.421875" style="68" customWidth="1"/>
    <col min="15" max="15" width="6.8515625" style="68" customWidth="1"/>
    <col min="16" max="16" width="5.421875" style="68" customWidth="1"/>
    <col min="17" max="17" width="16.00390625" style="68" customWidth="1"/>
    <col min="18" max="16384" width="9.140625" style="68" customWidth="1"/>
  </cols>
  <sheetData>
    <row r="1" spans="1:15" ht="13.5">
      <c r="A1" s="122" t="s">
        <v>92</v>
      </c>
      <c r="B1" s="122"/>
      <c r="C1" s="122"/>
      <c r="D1" s="122"/>
      <c r="E1" s="122"/>
      <c r="F1" s="122"/>
      <c r="G1" s="123"/>
      <c r="H1" s="123"/>
      <c r="I1" s="123"/>
      <c r="J1" s="123"/>
      <c r="K1" s="123"/>
      <c r="L1" s="123"/>
      <c r="M1" s="123"/>
      <c r="N1" s="124"/>
      <c r="O1" s="125"/>
    </row>
    <row r="2" spans="1:14" ht="13.5">
      <c r="A2" s="122" t="s">
        <v>93</v>
      </c>
      <c r="B2" s="126"/>
      <c r="C2" s="126"/>
      <c r="D2" s="122"/>
      <c r="E2" s="122"/>
      <c r="F2" s="122"/>
      <c r="G2" s="122"/>
      <c r="H2" s="122"/>
      <c r="I2" s="122"/>
      <c r="J2" s="122"/>
      <c r="K2" s="122"/>
      <c r="L2" s="122"/>
      <c r="M2" s="122"/>
      <c r="N2" s="124"/>
    </row>
    <row r="3" spans="2:3" ht="7.5" customHeight="1">
      <c r="B3" s="127"/>
      <c r="C3" s="123"/>
    </row>
    <row r="4" spans="1:17" ht="13.5">
      <c r="A4" s="68" t="s">
        <v>632</v>
      </c>
      <c r="B4" s="70"/>
      <c r="C4" s="70"/>
      <c r="D4" s="162">
        <f>'F01'!D5</f>
        <v>0</v>
      </c>
      <c r="E4" s="128"/>
      <c r="F4" s="128"/>
      <c r="G4" s="128"/>
      <c r="H4" s="128"/>
      <c r="I4" s="128"/>
      <c r="J4" s="128"/>
      <c r="K4" s="140" t="s">
        <v>4</v>
      </c>
      <c r="L4" s="158">
        <f>'F01'!K5</f>
        <v>0</v>
      </c>
      <c r="M4" s="128"/>
      <c r="N4" s="70"/>
      <c r="O4" s="70"/>
      <c r="P4" s="70"/>
      <c r="Q4" s="70"/>
    </row>
    <row r="5" spans="1:17" ht="14.25" customHeight="1">
      <c r="A5" s="68" t="s">
        <v>5</v>
      </c>
      <c r="B5" s="70"/>
      <c r="C5" s="70"/>
      <c r="D5" s="163">
        <f>'F01'!D6</f>
        <v>0</v>
      </c>
      <c r="E5" s="128"/>
      <c r="F5" s="128"/>
      <c r="G5" s="128"/>
      <c r="H5" s="128"/>
      <c r="I5" s="128"/>
      <c r="J5" s="128"/>
      <c r="K5" s="139" t="s">
        <v>6</v>
      </c>
      <c r="L5" s="159">
        <f>'F01'!L6</f>
        <v>0</v>
      </c>
      <c r="M5" s="129"/>
      <c r="O5" s="70"/>
      <c r="P5" s="70"/>
      <c r="Q5" s="70"/>
    </row>
    <row r="6" spans="1:17" ht="14.25" customHeight="1">
      <c r="A6" s="70" t="s">
        <v>94</v>
      </c>
      <c r="B6" s="70"/>
      <c r="C6" s="70"/>
      <c r="D6" s="151"/>
      <c r="E6" s="128"/>
      <c r="F6" s="128"/>
      <c r="G6" s="128"/>
      <c r="H6" s="130"/>
      <c r="I6" s="128"/>
      <c r="J6" s="130"/>
      <c r="K6" s="139" t="s">
        <v>95</v>
      </c>
      <c r="L6" s="152"/>
      <c r="M6" s="67"/>
      <c r="O6" s="70"/>
      <c r="P6" s="70"/>
      <c r="Q6" s="70"/>
    </row>
    <row r="7" spans="2:17" ht="14.25" customHeight="1">
      <c r="B7" s="70"/>
      <c r="C7" s="70"/>
      <c r="D7" s="70"/>
      <c r="E7" s="70"/>
      <c r="F7" s="70"/>
      <c r="G7" s="70"/>
      <c r="H7" s="70"/>
      <c r="I7" s="70"/>
      <c r="J7" s="70"/>
      <c r="K7" s="66"/>
      <c r="L7" s="66"/>
      <c r="M7" s="66"/>
      <c r="O7" s="70"/>
      <c r="P7" s="70"/>
      <c r="Q7" s="70"/>
    </row>
    <row r="8" spans="1:19" ht="15" customHeight="1">
      <c r="A8" s="68" t="s">
        <v>7</v>
      </c>
      <c r="B8" s="66"/>
      <c r="I8" s="70"/>
      <c r="J8" s="151"/>
      <c r="K8" s="128"/>
      <c r="L8" s="128"/>
      <c r="M8" s="128"/>
      <c r="N8" s="66"/>
      <c r="O8" s="66"/>
      <c r="P8" s="66"/>
      <c r="Q8" s="66"/>
      <c r="R8" s="66"/>
      <c r="S8" s="66"/>
    </row>
    <row r="9" spans="1:19" ht="15" customHeight="1">
      <c r="A9" s="68" t="s">
        <v>8</v>
      </c>
      <c r="B9" s="66"/>
      <c r="C9" s="70"/>
      <c r="D9" s="70"/>
      <c r="E9" s="70"/>
      <c r="F9" s="70"/>
      <c r="G9" s="70"/>
      <c r="H9" s="70"/>
      <c r="I9" s="70"/>
      <c r="J9" s="70"/>
      <c r="K9" s="70"/>
      <c r="L9" s="70"/>
      <c r="M9" s="70"/>
      <c r="N9" s="70"/>
      <c r="O9" s="70"/>
      <c r="P9" s="70"/>
      <c r="Q9" s="70"/>
      <c r="R9" s="70"/>
      <c r="S9" s="70"/>
    </row>
    <row r="10" spans="3:13" ht="3.75" customHeight="1">
      <c r="C10" s="123"/>
      <c r="D10" s="123"/>
      <c r="E10" s="123"/>
      <c r="F10" s="123"/>
      <c r="G10" s="132"/>
      <c r="H10" s="132"/>
      <c r="I10" s="123"/>
      <c r="J10" s="123"/>
      <c r="K10" s="123"/>
      <c r="L10" s="123"/>
      <c r="M10" s="123"/>
    </row>
    <row r="11" spans="1:19" ht="15" customHeight="1">
      <c r="A11" s="154"/>
      <c r="B11" s="128"/>
      <c r="C11" s="52"/>
      <c r="D11" s="128"/>
      <c r="E11" s="128"/>
      <c r="F11" s="128"/>
      <c r="G11" s="128"/>
      <c r="H11" s="52"/>
      <c r="I11" s="70"/>
      <c r="J11" s="150"/>
      <c r="K11" s="70"/>
      <c r="L11" s="152"/>
      <c r="M11" s="129"/>
      <c r="N11" s="70"/>
      <c r="O11" s="66"/>
      <c r="P11" s="66"/>
      <c r="Q11" s="66"/>
      <c r="R11" s="70"/>
      <c r="S11" s="70"/>
    </row>
    <row r="12" spans="1:19" ht="9.75" customHeight="1">
      <c r="A12" s="164" t="s">
        <v>9</v>
      </c>
      <c r="B12" s="123"/>
      <c r="C12" s="134"/>
      <c r="D12" s="123"/>
      <c r="E12" s="123"/>
      <c r="F12" s="123"/>
      <c r="G12" s="123"/>
      <c r="H12" s="134"/>
      <c r="I12" s="127"/>
      <c r="J12" s="132" t="s">
        <v>10</v>
      </c>
      <c r="K12" s="124"/>
      <c r="L12" s="132" t="s">
        <v>11</v>
      </c>
      <c r="M12" s="123"/>
      <c r="N12" s="127"/>
      <c r="O12" s="66"/>
      <c r="P12" s="66"/>
      <c r="Q12" s="66"/>
      <c r="R12" s="124"/>
      <c r="S12" s="123"/>
    </row>
    <row r="13" spans="1:15" ht="12.75" customHeight="1">
      <c r="A13" s="68" t="s">
        <v>594</v>
      </c>
      <c r="H13" s="70"/>
      <c r="I13" s="154"/>
      <c r="J13" s="135"/>
      <c r="K13" s="129"/>
      <c r="L13" s="135"/>
      <c r="M13" s="135"/>
      <c r="N13" s="141"/>
      <c r="O13" s="141"/>
    </row>
    <row r="14" spans="1:15" ht="9.75" customHeight="1">
      <c r="A14" s="136"/>
      <c r="J14" s="132"/>
      <c r="K14" s="123"/>
      <c r="L14" s="132"/>
      <c r="M14" s="132"/>
      <c r="N14" s="123"/>
      <c r="O14" s="123"/>
    </row>
    <row r="15" spans="1:15" ht="12.75" customHeight="1">
      <c r="A15" s="68" t="s">
        <v>12</v>
      </c>
      <c r="H15" s="70"/>
      <c r="I15" s="154"/>
      <c r="J15" s="135"/>
      <c r="K15" s="129"/>
      <c r="L15" s="135"/>
      <c r="M15" s="135"/>
      <c r="N15" s="141"/>
      <c r="O15" s="141"/>
    </row>
    <row r="16" spans="1:15" ht="9.75" customHeight="1">
      <c r="A16" s="136"/>
      <c r="J16" s="132"/>
      <c r="K16" s="123"/>
      <c r="L16" s="132"/>
      <c r="M16" s="132"/>
      <c r="N16" s="123"/>
      <c r="O16" s="123"/>
    </row>
    <row r="17" ht="15" customHeight="1">
      <c r="A17" s="68" t="s">
        <v>729</v>
      </c>
    </row>
    <row r="18" spans="3:13" ht="3.75" customHeight="1">
      <c r="C18" s="123"/>
      <c r="D18" s="123"/>
      <c r="E18" s="123"/>
      <c r="F18" s="123"/>
      <c r="G18" s="132"/>
      <c r="H18" s="132"/>
      <c r="I18" s="123"/>
      <c r="J18" s="123"/>
      <c r="K18" s="123"/>
      <c r="L18" s="123"/>
      <c r="M18" s="123"/>
    </row>
    <row r="19" spans="1:19" ht="15" customHeight="1">
      <c r="A19" s="154"/>
      <c r="B19" s="128"/>
      <c r="C19" s="52"/>
      <c r="D19" s="128"/>
      <c r="E19" s="128"/>
      <c r="F19" s="128"/>
      <c r="G19" s="128"/>
      <c r="H19" s="52"/>
      <c r="I19" s="70"/>
      <c r="J19" s="150"/>
      <c r="K19" s="70"/>
      <c r="L19" s="152"/>
      <c r="M19" s="129"/>
      <c r="N19" s="70"/>
      <c r="O19" s="66"/>
      <c r="P19" s="66"/>
      <c r="Q19" s="66"/>
      <c r="R19" s="70"/>
      <c r="S19" s="70"/>
    </row>
    <row r="20" spans="1:19" ht="9.75" customHeight="1">
      <c r="A20" s="132" t="s">
        <v>646</v>
      </c>
      <c r="B20" s="123"/>
      <c r="C20" s="134"/>
      <c r="D20" s="123"/>
      <c r="E20" s="123"/>
      <c r="F20" s="123"/>
      <c r="G20" s="123"/>
      <c r="H20" s="134"/>
      <c r="I20" s="127"/>
      <c r="J20" s="132" t="s">
        <v>10</v>
      </c>
      <c r="K20" s="124"/>
      <c r="L20" s="132" t="s">
        <v>11</v>
      </c>
      <c r="M20" s="123"/>
      <c r="N20" s="127"/>
      <c r="O20" s="66"/>
      <c r="P20" s="66"/>
      <c r="Q20" s="66"/>
      <c r="R20" s="124"/>
      <c r="S20" s="123"/>
    </row>
    <row r="21" spans="1:15" ht="12.75" customHeight="1">
      <c r="A21" s="68" t="s">
        <v>647</v>
      </c>
      <c r="H21" s="70"/>
      <c r="I21" s="154"/>
      <c r="J21" s="135"/>
      <c r="K21" s="129"/>
      <c r="L21" s="135"/>
      <c r="M21" s="135"/>
      <c r="N21" s="141"/>
      <c r="O21" s="141"/>
    </row>
    <row r="22" spans="3:13" ht="4.5" customHeight="1">
      <c r="C22" s="123"/>
      <c r="D22" s="123"/>
      <c r="E22" s="123"/>
      <c r="F22" s="123"/>
      <c r="G22" s="132"/>
      <c r="H22" s="132"/>
      <c r="I22" s="123"/>
      <c r="J22" s="123"/>
      <c r="K22" s="123"/>
      <c r="L22" s="123"/>
      <c r="M22" s="123"/>
    </row>
    <row r="23" ht="15" customHeight="1">
      <c r="A23" s="68" t="s">
        <v>96</v>
      </c>
    </row>
    <row r="24" ht="15" customHeight="1">
      <c r="A24" s="68" t="s">
        <v>97</v>
      </c>
    </row>
    <row r="25" ht="15" customHeight="1">
      <c r="A25" s="68" t="s">
        <v>98</v>
      </c>
    </row>
    <row r="26" ht="15" customHeight="1">
      <c r="A26" s="68" t="s">
        <v>99</v>
      </c>
    </row>
    <row r="27" ht="7.5" customHeight="1"/>
    <row r="28" ht="15" customHeight="1">
      <c r="A28" s="68" t="s">
        <v>100</v>
      </c>
    </row>
    <row r="29" ht="15" customHeight="1">
      <c r="A29" s="68" t="s">
        <v>101</v>
      </c>
    </row>
    <row r="30" ht="15" customHeight="1">
      <c r="A30" s="68" t="s">
        <v>102</v>
      </c>
    </row>
    <row r="31" ht="15" customHeight="1">
      <c r="A31" s="113" t="s">
        <v>103</v>
      </c>
    </row>
    <row r="32" ht="8.25" customHeight="1"/>
    <row r="33" ht="15" customHeight="1">
      <c r="A33" s="68" t="s">
        <v>585</v>
      </c>
    </row>
    <row r="34" ht="15" customHeight="1">
      <c r="A34" s="68" t="s">
        <v>586</v>
      </c>
    </row>
    <row r="35" ht="8.25" customHeight="1"/>
    <row r="36" ht="15" customHeight="1">
      <c r="A36" s="68" t="s">
        <v>104</v>
      </c>
    </row>
    <row r="37" ht="15" customHeight="1">
      <c r="A37" s="68" t="s">
        <v>105</v>
      </c>
    </row>
    <row r="38" ht="15" customHeight="1">
      <c r="A38" s="68" t="s">
        <v>106</v>
      </c>
    </row>
    <row r="39" ht="8.25" customHeight="1"/>
    <row r="40" spans="1:13" ht="13.5" customHeight="1">
      <c r="A40" s="124"/>
      <c r="B40" s="124"/>
      <c r="C40" s="66"/>
      <c r="D40" s="124"/>
      <c r="E40" s="124"/>
      <c r="F40" s="124"/>
      <c r="G40" s="137"/>
      <c r="H40" s="138"/>
      <c r="I40" s="139" t="s">
        <v>18</v>
      </c>
      <c r="J40" s="156"/>
      <c r="K40" s="137"/>
      <c r="L40" s="124"/>
      <c r="M40" s="124"/>
    </row>
    <row r="41" spans="1:13" ht="5.25" customHeight="1">
      <c r="A41" s="124"/>
      <c r="B41" s="124"/>
      <c r="C41" s="124"/>
      <c r="D41" s="124"/>
      <c r="E41" s="124"/>
      <c r="F41" s="124"/>
      <c r="G41" s="133"/>
      <c r="H41" s="133"/>
      <c r="I41" s="133"/>
      <c r="J41" s="133"/>
      <c r="K41" s="133"/>
      <c r="L41" s="124"/>
      <c r="M41" s="124"/>
    </row>
    <row r="42" spans="4:13" ht="14.25" customHeight="1">
      <c r="D42" s="140" t="s">
        <v>19</v>
      </c>
      <c r="E42" s="140"/>
      <c r="F42" s="139" t="s">
        <v>20</v>
      </c>
      <c r="G42" s="150"/>
      <c r="H42" s="139" t="s">
        <v>21</v>
      </c>
      <c r="I42" s="150"/>
      <c r="J42" s="139" t="s">
        <v>22</v>
      </c>
      <c r="K42" s="150"/>
      <c r="L42" s="139" t="s">
        <v>23</v>
      </c>
      <c r="M42" s="150"/>
    </row>
    <row r="43" spans="3:13" ht="3.75" customHeight="1">
      <c r="C43" s="123"/>
      <c r="D43" s="123"/>
      <c r="E43" s="123"/>
      <c r="F43" s="123"/>
      <c r="G43" s="132"/>
      <c r="H43" s="132"/>
      <c r="I43" s="123"/>
      <c r="J43" s="123"/>
      <c r="K43" s="123"/>
      <c r="L43" s="123"/>
      <c r="M43" s="123"/>
    </row>
    <row r="44" spans="2:13" ht="14.25" customHeight="1">
      <c r="B44" s="52"/>
      <c r="C44" s="128"/>
      <c r="D44" s="128"/>
      <c r="E44" s="128"/>
      <c r="F44" s="128"/>
      <c r="G44" s="52"/>
      <c r="H44" s="129"/>
      <c r="I44" s="141"/>
      <c r="J44" s="152"/>
      <c r="K44" s="129"/>
      <c r="L44" s="129"/>
      <c r="M44" s="129"/>
    </row>
    <row r="45" spans="2:13" ht="9.75" customHeight="1">
      <c r="B45" s="142" t="s">
        <v>24</v>
      </c>
      <c r="C45" s="123"/>
      <c r="D45" s="123"/>
      <c r="E45" s="123"/>
      <c r="F45" s="123"/>
      <c r="G45" s="132"/>
      <c r="H45" s="123"/>
      <c r="I45" s="127"/>
      <c r="J45" s="132" t="s">
        <v>25</v>
      </c>
      <c r="K45" s="132"/>
      <c r="L45" s="132"/>
      <c r="M45" s="123"/>
    </row>
    <row r="46" spans="2:13" ht="13.5" customHeight="1">
      <c r="B46" s="151"/>
      <c r="C46" s="128"/>
      <c r="D46" s="128"/>
      <c r="E46" s="128"/>
      <c r="F46" s="128"/>
      <c r="G46" s="128"/>
      <c r="H46" s="128"/>
      <c r="I46" s="128"/>
      <c r="J46" s="128"/>
      <c r="K46" s="128"/>
      <c r="L46" s="70"/>
      <c r="M46" s="157"/>
    </row>
    <row r="47" spans="2:13" ht="12" customHeight="1">
      <c r="B47" s="142" t="s">
        <v>648</v>
      </c>
      <c r="C47" s="123"/>
      <c r="D47" s="123"/>
      <c r="E47" s="123"/>
      <c r="F47" s="132"/>
      <c r="G47" s="123"/>
      <c r="H47" s="123"/>
      <c r="I47" s="123"/>
      <c r="J47" s="123"/>
      <c r="K47" s="123"/>
      <c r="M47" s="132" t="s">
        <v>26</v>
      </c>
    </row>
    <row r="48" spans="2:13" ht="12" customHeight="1">
      <c r="B48" s="142"/>
      <c r="C48" s="123"/>
      <c r="D48" s="123"/>
      <c r="E48" s="123"/>
      <c r="F48" s="132"/>
      <c r="G48" s="123"/>
      <c r="H48" s="123"/>
      <c r="I48" s="123"/>
      <c r="J48" s="123"/>
      <c r="K48" s="123"/>
      <c r="M48" s="132"/>
    </row>
    <row r="49" spans="2:13" ht="12" customHeight="1">
      <c r="B49" s="142"/>
      <c r="C49" s="123"/>
      <c r="D49" s="123"/>
      <c r="E49" s="123"/>
      <c r="F49" s="132"/>
      <c r="G49" s="123"/>
      <c r="H49" s="123"/>
      <c r="I49" s="123"/>
      <c r="J49" s="123"/>
      <c r="K49" s="123"/>
      <c r="M49" s="132"/>
    </row>
    <row r="50" spans="1:13" ht="12" customHeight="1">
      <c r="A50" s="144" t="s">
        <v>107</v>
      </c>
      <c r="B50" s="123"/>
      <c r="C50" s="123"/>
      <c r="D50" s="123"/>
      <c r="E50" s="123"/>
      <c r="F50" s="132"/>
      <c r="G50" s="123"/>
      <c r="H50" s="123"/>
      <c r="I50" s="123"/>
      <c r="J50" s="123"/>
      <c r="K50" s="123"/>
      <c r="L50" s="123"/>
      <c r="M50" s="132"/>
    </row>
    <row r="51" spans="2:13" ht="12" customHeight="1">
      <c r="B51" s="123"/>
      <c r="C51" s="123"/>
      <c r="D51" s="123"/>
      <c r="E51" s="123"/>
      <c r="F51" s="132"/>
      <c r="G51" s="123"/>
      <c r="H51" s="123"/>
      <c r="I51" s="123"/>
      <c r="J51" s="123"/>
      <c r="K51" s="123"/>
      <c r="M51" s="132"/>
    </row>
    <row r="52" spans="1:4" ht="11.25" customHeight="1">
      <c r="A52" s="145" t="s">
        <v>28</v>
      </c>
      <c r="B52" s="145"/>
      <c r="C52" s="145" t="s">
        <v>29</v>
      </c>
      <c r="D52" s="146"/>
    </row>
    <row r="53" spans="1:5" ht="13.5" customHeight="1">
      <c r="A53" s="161"/>
      <c r="B53" s="131"/>
      <c r="C53" s="147" t="s">
        <v>108</v>
      </c>
      <c r="D53" s="147"/>
      <c r="E53" s="68" t="s">
        <v>109</v>
      </c>
    </row>
    <row r="54" spans="1:5" ht="13.5" customHeight="1">
      <c r="A54" s="161"/>
      <c r="B54" s="131"/>
      <c r="C54" s="147"/>
      <c r="D54" s="147"/>
      <c r="E54" s="68" t="s">
        <v>110</v>
      </c>
    </row>
    <row r="55" spans="2:13" ht="3" customHeight="1">
      <c r="B55" s="123"/>
      <c r="C55" s="123"/>
      <c r="D55" s="123"/>
      <c r="E55" s="123"/>
      <c r="F55" s="132"/>
      <c r="G55" s="123"/>
      <c r="H55" s="123"/>
      <c r="I55" s="123"/>
      <c r="J55" s="123"/>
      <c r="K55" s="123"/>
      <c r="M55" s="132"/>
    </row>
    <row r="56" spans="1:11" ht="15" customHeight="1">
      <c r="A56" s="131"/>
      <c r="B56" s="70"/>
      <c r="C56" s="147"/>
      <c r="D56" s="147"/>
      <c r="F56" s="160"/>
      <c r="G56" s="128"/>
      <c r="H56" s="128"/>
      <c r="I56" s="128"/>
      <c r="J56" s="128"/>
      <c r="K56" s="128"/>
    </row>
    <row r="57" spans="2:13" ht="6" customHeight="1">
      <c r="B57" s="123"/>
      <c r="C57" s="123"/>
      <c r="D57" s="123"/>
      <c r="E57" s="123"/>
      <c r="F57" s="132"/>
      <c r="G57" s="123"/>
      <c r="H57" s="123"/>
      <c r="I57" s="123"/>
      <c r="J57" s="123"/>
      <c r="K57" s="123"/>
      <c r="M57" s="132"/>
    </row>
    <row r="58" spans="1:5" ht="13.5" customHeight="1">
      <c r="A58" s="161"/>
      <c r="B58" s="131"/>
      <c r="C58" s="147"/>
      <c r="D58" s="147"/>
      <c r="E58" s="68" t="s">
        <v>111</v>
      </c>
    </row>
    <row r="59" spans="1:5" ht="13.5" customHeight="1">
      <c r="A59" s="161"/>
      <c r="B59" s="131"/>
      <c r="C59" s="147"/>
      <c r="D59" s="147"/>
      <c r="E59" s="68" t="s">
        <v>112</v>
      </c>
    </row>
    <row r="60" spans="1:5" ht="13.5" customHeight="1">
      <c r="A60" s="161"/>
      <c r="B60" s="131"/>
      <c r="C60" s="147" t="s">
        <v>50</v>
      </c>
      <c r="D60" s="147"/>
      <c r="E60" s="68" t="s">
        <v>51</v>
      </c>
    </row>
    <row r="61" spans="1:5" ht="13.5" customHeight="1">
      <c r="A61" s="161"/>
      <c r="B61" s="131"/>
      <c r="C61" s="147" t="s">
        <v>56</v>
      </c>
      <c r="D61" s="147"/>
      <c r="E61" s="124" t="s">
        <v>113</v>
      </c>
    </row>
    <row r="62" spans="1:5" ht="12" customHeight="1">
      <c r="A62" s="131"/>
      <c r="B62" s="70"/>
      <c r="C62" s="147"/>
      <c r="D62" s="147"/>
      <c r="E62" s="68" t="s">
        <v>548</v>
      </c>
    </row>
    <row r="63" spans="1:13" ht="42" customHeight="1">
      <c r="A63" s="68" t="str">
        <f>Rev_Date</f>
        <v>REVISED JULY 1, 2010</v>
      </c>
      <c r="E63" s="124"/>
      <c r="F63" s="123" t="str">
        <f>Exp_Date</f>
        <v>FORM EXPIRES 6-30-12</v>
      </c>
      <c r="G63" s="123"/>
      <c r="H63" s="123"/>
      <c r="I63" s="123"/>
      <c r="J63" s="123"/>
      <c r="K63" s="123"/>
      <c r="M63" s="139" t="s">
        <v>114</v>
      </c>
    </row>
  </sheetData>
  <sheetProtection sheet="1" objects="1" scenarios="1"/>
  <printOptions horizontalCentered="1" verticalCentered="1"/>
  <pageMargins left="0.25" right="0.25" top="0.25" bottom="0.25" header="0.5" footer="0.5"/>
  <pageSetup blackAndWhite="1" fitToHeight="1" fitToWidth="1" orientation="portrait" scale="95" r:id="rId1"/>
</worksheet>
</file>

<file path=xl/worksheets/sheet4.xml><?xml version="1.0" encoding="utf-8"?>
<worksheet xmlns="http://schemas.openxmlformats.org/spreadsheetml/2006/main" xmlns:r="http://schemas.openxmlformats.org/officeDocument/2006/relationships">
  <sheetPr>
    <pageSetUpPr fitToPage="1"/>
  </sheetPr>
  <dimension ref="A1:Q69"/>
  <sheetViews>
    <sheetView showGridLines="0" showZeros="0" zoomScale="104" zoomScaleNormal="104" workbookViewId="0" topLeftCell="A1">
      <selection activeCell="A24" sqref="A24"/>
    </sheetView>
  </sheetViews>
  <sheetFormatPr defaultColWidth="9.140625" defaultRowHeight="12.75"/>
  <cols>
    <col min="1" max="1" width="6.421875" style="68" customWidth="1"/>
    <col min="2" max="2" width="5.00390625" style="68" customWidth="1"/>
    <col min="3" max="3" width="7.57421875" style="68" customWidth="1"/>
    <col min="4" max="5" width="5.00390625" style="68" customWidth="1"/>
    <col min="6" max="6" width="10.00390625" style="68" customWidth="1"/>
    <col min="7" max="7" width="3.8515625" style="68" customWidth="1"/>
    <col min="8" max="8" width="4.8515625" style="68" customWidth="1"/>
    <col min="9" max="9" width="6.7109375" style="68" customWidth="1"/>
    <col min="10" max="10" width="14.7109375" style="68" customWidth="1"/>
    <col min="11" max="11" width="3.140625" style="68" customWidth="1"/>
    <col min="12" max="12" width="4.8515625" style="68" customWidth="1"/>
    <col min="13" max="13" width="7.00390625" style="68" customWidth="1"/>
    <col min="14" max="14" width="5.140625" style="68" customWidth="1"/>
    <col min="15" max="15" width="3.8515625" style="68" customWidth="1"/>
    <col min="16" max="16" width="5.8515625" style="68" customWidth="1"/>
    <col min="17" max="17" width="4.8515625" style="68" customWidth="1"/>
    <col min="18" max="16384" width="9.140625" style="68" customWidth="1"/>
  </cols>
  <sheetData>
    <row r="1" spans="1:17" ht="13.5">
      <c r="A1" s="165" t="s">
        <v>115</v>
      </c>
      <c r="B1" s="166"/>
      <c r="C1" s="166"/>
      <c r="D1" s="166"/>
      <c r="E1" s="166"/>
      <c r="F1" s="166"/>
      <c r="G1" s="166"/>
      <c r="H1" s="166"/>
      <c r="I1" s="166"/>
      <c r="J1" s="166"/>
      <c r="K1" s="166"/>
      <c r="L1" s="166"/>
      <c r="M1" s="166"/>
      <c r="N1" s="166"/>
      <c r="O1" s="166"/>
      <c r="P1" s="166"/>
      <c r="Q1" s="167"/>
    </row>
    <row r="2" spans="1:17" ht="9.75" customHeight="1">
      <c r="A2" s="168" t="s">
        <v>634</v>
      </c>
      <c r="B2" s="111"/>
      <c r="C2" s="111"/>
      <c r="D2" s="111"/>
      <c r="E2" s="111"/>
      <c r="F2" s="111"/>
      <c r="G2" s="111"/>
      <c r="H2" s="111"/>
      <c r="I2" s="178" t="s">
        <v>116</v>
      </c>
      <c r="J2" s="111"/>
      <c r="K2" s="111"/>
      <c r="L2" s="111"/>
      <c r="M2" s="111"/>
      <c r="N2" s="178" t="s">
        <v>117</v>
      </c>
      <c r="O2" s="111"/>
      <c r="P2" s="111"/>
      <c r="Q2" s="170"/>
    </row>
    <row r="3" spans="1:17" ht="16.5" customHeight="1">
      <c r="A3" s="177">
        <f>'F01-PHASE'!D4</f>
        <v>0</v>
      </c>
      <c r="B3" s="70"/>
      <c r="C3" s="70"/>
      <c r="D3" s="70"/>
      <c r="E3" s="70"/>
      <c r="F3" s="70"/>
      <c r="G3" s="70"/>
      <c r="H3" s="70"/>
      <c r="I3" s="179">
        <f>'F01-PHASE'!D5</f>
        <v>0</v>
      </c>
      <c r="J3" s="70"/>
      <c r="K3" s="70"/>
      <c r="L3" s="70"/>
      <c r="M3" s="70"/>
      <c r="N3" s="180">
        <f>'F01-PHASE'!L5</f>
        <v>0</v>
      </c>
      <c r="O3" s="70"/>
      <c r="P3" s="70"/>
      <c r="Q3" s="172"/>
    </row>
    <row r="4" spans="1:17" ht="7.5" customHeight="1">
      <c r="A4" s="173"/>
      <c r="B4" s="128"/>
      <c r="C4" s="128"/>
      <c r="D4" s="128"/>
      <c r="E4" s="128"/>
      <c r="F4" s="128"/>
      <c r="G4" s="128"/>
      <c r="H4" s="128"/>
      <c r="I4" s="175"/>
      <c r="J4" s="128"/>
      <c r="K4" s="128"/>
      <c r="L4" s="128"/>
      <c r="M4" s="128"/>
      <c r="N4" s="175"/>
      <c r="O4" s="128"/>
      <c r="P4" s="128"/>
      <c r="Q4" s="176"/>
    </row>
    <row r="5" spans="1:17" ht="7.5" customHeight="1">
      <c r="A5" s="171"/>
      <c r="B5" s="70"/>
      <c r="C5" s="70"/>
      <c r="D5" s="70"/>
      <c r="E5" s="70"/>
      <c r="F5" s="70"/>
      <c r="G5" s="70"/>
      <c r="H5" s="70"/>
      <c r="J5" s="70"/>
      <c r="K5" s="70"/>
      <c r="L5" s="70"/>
      <c r="M5" s="70"/>
      <c r="O5" s="70"/>
      <c r="P5" s="70"/>
      <c r="Q5" s="169"/>
    </row>
    <row r="6" spans="1:17" ht="10.5" customHeight="1">
      <c r="A6" s="171"/>
      <c r="B6" s="181"/>
      <c r="C6" s="181"/>
      <c r="D6" s="181"/>
      <c r="E6" s="181"/>
      <c r="F6" s="181"/>
      <c r="G6" s="181"/>
      <c r="H6" s="181"/>
      <c r="J6" s="181"/>
      <c r="K6" s="181"/>
      <c r="L6" s="181"/>
      <c r="M6" s="181"/>
      <c r="O6" s="181"/>
      <c r="P6" s="181"/>
      <c r="Q6" s="169"/>
    </row>
    <row r="7" spans="1:17" ht="10.5" customHeight="1">
      <c r="A7" s="171"/>
      <c r="B7" s="181"/>
      <c r="C7" s="181"/>
      <c r="D7" s="181"/>
      <c r="E7" s="181"/>
      <c r="F7" s="181"/>
      <c r="G7" s="181"/>
      <c r="H7" s="181"/>
      <c r="J7" s="181"/>
      <c r="K7" s="181"/>
      <c r="L7" s="181"/>
      <c r="M7" s="181"/>
      <c r="O7" s="181"/>
      <c r="P7" s="181"/>
      <c r="Q7" s="169"/>
    </row>
    <row r="8" spans="1:17" ht="10.5" customHeight="1">
      <c r="A8" s="171"/>
      <c r="B8" s="181"/>
      <c r="C8" s="181"/>
      <c r="D8" s="181"/>
      <c r="E8" s="181"/>
      <c r="F8" s="181"/>
      <c r="G8" s="181"/>
      <c r="H8" s="181"/>
      <c r="J8" s="181"/>
      <c r="K8" s="181"/>
      <c r="L8" s="181"/>
      <c r="M8" s="181"/>
      <c r="O8" s="181"/>
      <c r="P8" s="181"/>
      <c r="Q8" s="169"/>
    </row>
    <row r="9" spans="1:17" ht="10.5" customHeight="1">
      <c r="A9" s="171"/>
      <c r="B9" s="181"/>
      <c r="C9" s="181"/>
      <c r="D9" s="181"/>
      <c r="E9" s="181"/>
      <c r="F9" s="181"/>
      <c r="G9" s="181"/>
      <c r="H9" s="181"/>
      <c r="J9" s="181"/>
      <c r="K9" s="181"/>
      <c r="L9" s="181"/>
      <c r="M9" s="181"/>
      <c r="O9" s="181"/>
      <c r="P9" s="181"/>
      <c r="Q9" s="169"/>
    </row>
    <row r="10" spans="1:17" ht="10.5" customHeight="1">
      <c r="A10" s="171"/>
      <c r="B10" s="181"/>
      <c r="C10" s="181"/>
      <c r="D10" s="181"/>
      <c r="E10" s="181"/>
      <c r="F10" s="181"/>
      <c r="G10" s="181"/>
      <c r="H10" s="181"/>
      <c r="J10" s="181"/>
      <c r="K10" s="181"/>
      <c r="L10" s="181"/>
      <c r="M10" s="181"/>
      <c r="O10" s="181"/>
      <c r="P10" s="181"/>
      <c r="Q10" s="169"/>
    </row>
    <row r="11" spans="1:17" ht="10.5" customHeight="1">
      <c r="A11" s="171"/>
      <c r="B11" s="181"/>
      <c r="C11" s="181"/>
      <c r="D11" s="181"/>
      <c r="E11" s="181"/>
      <c r="F11" s="181"/>
      <c r="G11" s="181"/>
      <c r="H11" s="181"/>
      <c r="J11" s="181"/>
      <c r="K11" s="181"/>
      <c r="L11" s="181"/>
      <c r="M11" s="181"/>
      <c r="O11" s="181"/>
      <c r="P11" s="181"/>
      <c r="Q11" s="169"/>
    </row>
    <row r="12" spans="1:17" ht="10.5" customHeight="1">
      <c r="A12" s="171"/>
      <c r="B12" s="181"/>
      <c r="C12" s="181"/>
      <c r="D12" s="181"/>
      <c r="E12" s="181"/>
      <c r="F12" s="181"/>
      <c r="G12" s="181"/>
      <c r="H12" s="181"/>
      <c r="J12" s="181"/>
      <c r="K12" s="181"/>
      <c r="L12" s="181"/>
      <c r="M12" s="181"/>
      <c r="O12" s="181"/>
      <c r="P12" s="181"/>
      <c r="Q12" s="169"/>
    </row>
    <row r="13" spans="1:17" ht="10.5" customHeight="1">
      <c r="A13" s="171"/>
      <c r="B13" s="181"/>
      <c r="C13" s="181"/>
      <c r="D13" s="181"/>
      <c r="E13" s="181"/>
      <c r="F13" s="181"/>
      <c r="G13" s="181"/>
      <c r="H13" s="181"/>
      <c r="J13" s="181"/>
      <c r="K13" s="181"/>
      <c r="L13" s="181"/>
      <c r="M13" s="181"/>
      <c r="O13" s="181"/>
      <c r="P13" s="181"/>
      <c r="Q13" s="169"/>
    </row>
    <row r="14" spans="1:17" ht="23.25" customHeight="1">
      <c r="A14" s="171"/>
      <c r="B14" s="181"/>
      <c r="C14" s="181"/>
      <c r="D14" s="181"/>
      <c r="E14" s="181"/>
      <c r="F14" s="181"/>
      <c r="G14" s="181"/>
      <c r="H14" s="181"/>
      <c r="J14" s="181"/>
      <c r="K14" s="181"/>
      <c r="L14" s="181"/>
      <c r="M14" s="181"/>
      <c r="O14" s="181"/>
      <c r="P14" s="181"/>
      <c r="Q14" s="169"/>
    </row>
    <row r="15" spans="1:17" ht="21.75" customHeight="1">
      <c r="A15" s="171"/>
      <c r="B15" s="181"/>
      <c r="C15" s="181"/>
      <c r="D15" s="181"/>
      <c r="E15" s="181"/>
      <c r="F15" s="181"/>
      <c r="G15" s="181"/>
      <c r="H15" s="181"/>
      <c r="J15" s="181"/>
      <c r="K15" s="181"/>
      <c r="L15" s="181"/>
      <c r="M15" s="181"/>
      <c r="O15" s="181"/>
      <c r="P15" s="181"/>
      <c r="Q15" s="169"/>
    </row>
    <row r="16" spans="1:17" ht="10.5" customHeight="1">
      <c r="A16" s="171"/>
      <c r="B16" s="181"/>
      <c r="C16" s="181"/>
      <c r="D16" s="181"/>
      <c r="E16" s="181"/>
      <c r="F16" s="181"/>
      <c r="G16" s="181"/>
      <c r="H16" s="181"/>
      <c r="J16" s="181"/>
      <c r="K16" s="181"/>
      <c r="L16" s="181"/>
      <c r="M16" s="181"/>
      <c r="O16" s="181"/>
      <c r="P16" s="181"/>
      <c r="Q16" s="169"/>
    </row>
    <row r="17" spans="1:17" ht="10.5" customHeight="1">
      <c r="A17" s="171"/>
      <c r="B17" s="181"/>
      <c r="C17" s="181"/>
      <c r="D17" s="181"/>
      <c r="E17" s="181"/>
      <c r="F17" s="181"/>
      <c r="G17" s="181"/>
      <c r="H17" s="181"/>
      <c r="J17" s="181"/>
      <c r="K17" s="181"/>
      <c r="L17" s="181"/>
      <c r="M17" s="181"/>
      <c r="O17" s="181"/>
      <c r="P17" s="181"/>
      <c r="Q17" s="169"/>
    </row>
    <row r="18" spans="1:17" ht="10.5" customHeight="1">
      <c r="A18" s="171"/>
      <c r="B18" s="181"/>
      <c r="C18" s="181"/>
      <c r="D18" s="181"/>
      <c r="E18" s="181"/>
      <c r="F18" s="181"/>
      <c r="G18" s="181"/>
      <c r="H18" s="181"/>
      <c r="J18" s="181"/>
      <c r="K18" s="181"/>
      <c r="L18" s="181"/>
      <c r="M18" s="181"/>
      <c r="O18" s="181"/>
      <c r="P18" s="181"/>
      <c r="Q18" s="169"/>
    </row>
    <row r="19" spans="1:17" ht="10.5" customHeight="1">
      <c r="A19" s="171"/>
      <c r="B19" s="181"/>
      <c r="C19" s="181"/>
      <c r="D19" s="181"/>
      <c r="E19" s="181"/>
      <c r="F19" s="181"/>
      <c r="G19" s="181"/>
      <c r="H19" s="181"/>
      <c r="J19" s="181"/>
      <c r="K19" s="181"/>
      <c r="L19" s="181"/>
      <c r="M19" s="181"/>
      <c r="O19" s="181"/>
      <c r="P19" s="181"/>
      <c r="Q19" s="169"/>
    </row>
    <row r="20" spans="1:17" ht="17.25" customHeight="1">
      <c r="A20" s="171"/>
      <c r="B20" s="181"/>
      <c r="C20" s="181"/>
      <c r="D20" s="181"/>
      <c r="E20" s="181"/>
      <c r="F20" s="181"/>
      <c r="G20" s="181"/>
      <c r="H20" s="181"/>
      <c r="J20" s="181"/>
      <c r="K20" s="181"/>
      <c r="L20" s="181"/>
      <c r="M20" s="181"/>
      <c r="O20" s="181"/>
      <c r="P20" s="181"/>
      <c r="Q20" s="169"/>
    </row>
    <row r="21" spans="1:17" ht="10.5" customHeight="1">
      <c r="A21" s="171"/>
      <c r="B21" s="181"/>
      <c r="C21" s="181"/>
      <c r="D21" s="181"/>
      <c r="E21" s="181"/>
      <c r="F21" s="181"/>
      <c r="G21" s="181"/>
      <c r="H21" s="181"/>
      <c r="J21" s="181"/>
      <c r="K21" s="181"/>
      <c r="L21" s="181"/>
      <c r="M21" s="181"/>
      <c r="O21" s="181"/>
      <c r="P21" s="181"/>
      <c r="Q21" s="169"/>
    </row>
    <row r="22" spans="1:17" ht="5.25" customHeight="1">
      <c r="A22" s="173"/>
      <c r="B22" s="128"/>
      <c r="C22" s="128"/>
      <c r="D22" s="128"/>
      <c r="E22" s="128"/>
      <c r="F22" s="128"/>
      <c r="G22" s="128"/>
      <c r="H22" s="128"/>
      <c r="I22" s="128"/>
      <c r="J22" s="128"/>
      <c r="K22" s="128"/>
      <c r="L22" s="128"/>
      <c r="M22" s="128"/>
      <c r="N22" s="128"/>
      <c r="O22" s="128"/>
      <c r="P22" s="128"/>
      <c r="Q22" s="174"/>
    </row>
    <row r="23" spans="1:17" ht="13.5">
      <c r="A23" s="171"/>
      <c r="Q23" s="169"/>
    </row>
    <row r="24" spans="1:17" ht="13.5">
      <c r="A24" s="171"/>
      <c r="Q24" s="169"/>
    </row>
    <row r="25" spans="1:17" ht="13.5">
      <c r="A25" s="171"/>
      <c r="Q25" s="169"/>
    </row>
    <row r="26" spans="1:17" ht="13.5">
      <c r="A26" s="171"/>
      <c r="Q26" s="169"/>
    </row>
    <row r="27" spans="1:17" ht="13.5">
      <c r="A27" s="171"/>
      <c r="Q27" s="169"/>
    </row>
    <row r="28" spans="1:17" ht="13.5">
      <c r="A28" s="171"/>
      <c r="Q28" s="169"/>
    </row>
    <row r="29" spans="1:17" ht="13.5">
      <c r="A29" s="171"/>
      <c r="Q29" s="169"/>
    </row>
    <row r="30" spans="1:17" ht="13.5">
      <c r="A30" s="171"/>
      <c r="Q30" s="169"/>
    </row>
    <row r="31" spans="1:17" ht="13.5">
      <c r="A31" s="171"/>
      <c r="Q31" s="169"/>
    </row>
    <row r="32" spans="1:17" ht="13.5">
      <c r="A32" s="171"/>
      <c r="Q32" s="169"/>
    </row>
    <row r="33" spans="1:17" ht="13.5">
      <c r="A33" s="171"/>
      <c r="Q33" s="169"/>
    </row>
    <row r="34" spans="1:17" ht="13.5">
      <c r="A34" s="171"/>
      <c r="Q34" s="169"/>
    </row>
    <row r="35" spans="1:17" ht="13.5">
      <c r="A35" s="171"/>
      <c r="Q35" s="169"/>
    </row>
    <row r="36" spans="1:17" ht="13.5">
      <c r="A36" s="171"/>
      <c r="Q36" s="169"/>
    </row>
    <row r="37" spans="1:17" ht="13.5">
      <c r="A37" s="171"/>
      <c r="Q37" s="169"/>
    </row>
    <row r="38" spans="1:17" ht="13.5">
      <c r="A38" s="173"/>
      <c r="B38" s="128"/>
      <c r="C38" s="128"/>
      <c r="D38" s="128"/>
      <c r="E38" s="128"/>
      <c r="F38" s="128"/>
      <c r="G38" s="128"/>
      <c r="H38" s="128"/>
      <c r="I38" s="128"/>
      <c r="J38" s="128"/>
      <c r="K38" s="128"/>
      <c r="L38" s="128"/>
      <c r="M38" s="128"/>
      <c r="N38" s="128"/>
      <c r="O38" s="128"/>
      <c r="P38" s="128"/>
      <c r="Q38" s="174"/>
    </row>
    <row r="39" spans="1:17" ht="3" customHeight="1">
      <c r="A39" s="171"/>
      <c r="Q39" s="169"/>
    </row>
    <row r="40" spans="1:17" ht="12.75" customHeight="1">
      <c r="A40" s="763" t="s">
        <v>547</v>
      </c>
      <c r="B40" s="123"/>
      <c r="C40" s="123"/>
      <c r="D40" s="123"/>
      <c r="E40" s="123"/>
      <c r="F40" s="123"/>
      <c r="G40" s="123"/>
      <c r="H40" s="123"/>
      <c r="I40" s="123"/>
      <c r="J40" s="123"/>
      <c r="K40" s="123"/>
      <c r="L40" s="123"/>
      <c r="M40" s="123"/>
      <c r="N40" s="123"/>
      <c r="O40" s="123"/>
      <c r="P40" s="123"/>
      <c r="Q40" s="172"/>
    </row>
    <row r="41" spans="1:17" ht="3" customHeight="1">
      <c r="A41" s="173"/>
      <c r="B41" s="128"/>
      <c r="C41" s="128"/>
      <c r="D41" s="128"/>
      <c r="E41" s="128"/>
      <c r="F41" s="128"/>
      <c r="G41" s="128"/>
      <c r="H41" s="128"/>
      <c r="I41" s="128"/>
      <c r="J41" s="128"/>
      <c r="K41" s="128"/>
      <c r="L41" s="128"/>
      <c r="M41" s="128"/>
      <c r="N41" s="128"/>
      <c r="O41" s="128"/>
      <c r="P41" s="128"/>
      <c r="Q41" s="174"/>
    </row>
    <row r="42" spans="1:17" ht="21.75" customHeight="1">
      <c r="A42" s="171"/>
      <c r="B42" s="125" t="s">
        <v>635</v>
      </c>
      <c r="Q42" s="169"/>
    </row>
    <row r="43" spans="1:17" ht="21.75" customHeight="1">
      <c r="A43" s="171"/>
      <c r="B43" s="948"/>
      <c r="C43" s="951" t="s">
        <v>580</v>
      </c>
      <c r="D43" s="951"/>
      <c r="E43" s="948"/>
      <c r="F43" s="136" t="s">
        <v>581</v>
      </c>
      <c r="H43" s="948"/>
      <c r="I43" s="136" t="s">
        <v>401</v>
      </c>
      <c r="J43" s="136"/>
      <c r="L43" s="948"/>
      <c r="M43" s="136" t="s">
        <v>519</v>
      </c>
      <c r="N43" s="948"/>
      <c r="O43" s="317"/>
      <c r="P43" s="317"/>
      <c r="Q43" s="169"/>
    </row>
    <row r="44" spans="1:17" ht="21.75" customHeight="1">
      <c r="A44" s="171"/>
      <c r="B44" s="948"/>
      <c r="C44" s="136" t="s">
        <v>582</v>
      </c>
      <c r="D44" s="136"/>
      <c r="E44" s="948"/>
      <c r="F44" s="136" t="s">
        <v>583</v>
      </c>
      <c r="H44" s="948"/>
      <c r="I44" s="136" t="s">
        <v>584</v>
      </c>
      <c r="J44" s="136"/>
      <c r="L44" s="948"/>
      <c r="M44" s="136" t="s">
        <v>519</v>
      </c>
      <c r="N44" s="948"/>
      <c r="O44" s="317"/>
      <c r="P44" s="317"/>
      <c r="Q44" s="169"/>
    </row>
    <row r="45" spans="1:17" ht="21.75" customHeight="1">
      <c r="A45" s="171"/>
      <c r="B45" s="948"/>
      <c r="C45" s="957" t="s">
        <v>519</v>
      </c>
      <c r="D45" s="948"/>
      <c r="E45" s="958"/>
      <c r="F45" s="948"/>
      <c r="H45" s="948"/>
      <c r="I45" s="957" t="s">
        <v>519</v>
      </c>
      <c r="J45" s="948"/>
      <c r="L45" s="948"/>
      <c r="M45" s="136" t="s">
        <v>519</v>
      </c>
      <c r="N45" s="948"/>
      <c r="O45" s="317"/>
      <c r="P45" s="317"/>
      <c r="Q45" s="169"/>
    </row>
    <row r="46" spans="1:17" ht="21.75" customHeight="1">
      <c r="A46" s="171"/>
      <c r="B46" s="948"/>
      <c r="C46" s="957" t="s">
        <v>519</v>
      </c>
      <c r="D46" s="948"/>
      <c r="E46" s="958"/>
      <c r="F46" s="948"/>
      <c r="H46" s="948"/>
      <c r="I46" s="957" t="s">
        <v>519</v>
      </c>
      <c r="J46" s="948"/>
      <c r="L46" s="948"/>
      <c r="M46" s="136" t="s">
        <v>519</v>
      </c>
      <c r="N46" s="948"/>
      <c r="O46" s="317"/>
      <c r="P46" s="317"/>
      <c r="Q46" s="169"/>
    </row>
    <row r="47" spans="1:17" ht="30.75" customHeight="1">
      <c r="A47" s="171"/>
      <c r="B47" s="125" t="s">
        <v>603</v>
      </c>
      <c r="Q47" s="169"/>
    </row>
    <row r="48" spans="1:17" ht="10.5" customHeight="1">
      <c r="A48" s="171"/>
      <c r="C48" s="769" t="s">
        <v>599</v>
      </c>
      <c r="D48" s="769"/>
      <c r="E48" s="769"/>
      <c r="F48" s="769"/>
      <c r="G48" s="769"/>
      <c r="H48" s="769"/>
      <c r="J48" s="769"/>
      <c r="K48" s="769"/>
      <c r="L48" s="769"/>
      <c r="M48" s="769"/>
      <c r="O48" s="769"/>
      <c r="P48" s="769"/>
      <c r="Q48" s="169"/>
    </row>
    <row r="49" spans="1:17" ht="6" customHeight="1">
      <c r="A49" s="171"/>
      <c r="Q49" s="169"/>
    </row>
    <row r="50" spans="1:17" ht="15.75" customHeight="1">
      <c r="A50" s="171"/>
      <c r="B50" s="125" t="s">
        <v>602</v>
      </c>
      <c r="Q50" s="169"/>
    </row>
    <row r="51" spans="1:17" ht="6" customHeight="1">
      <c r="A51" s="171"/>
      <c r="Q51" s="169"/>
    </row>
    <row r="52" spans="1:17" ht="15.75" customHeight="1">
      <c r="A52" s="171"/>
      <c r="B52" s="948"/>
      <c r="C52" s="125" t="s">
        <v>595</v>
      </c>
      <c r="D52" s="125"/>
      <c r="E52" s="125"/>
      <c r="F52" s="125"/>
      <c r="G52" s="125"/>
      <c r="H52" s="125"/>
      <c r="J52" s="125"/>
      <c r="K52" s="125"/>
      <c r="L52" s="125"/>
      <c r="M52" s="125"/>
      <c r="O52" s="125"/>
      <c r="P52" s="125"/>
      <c r="Q52" s="169"/>
    </row>
    <row r="53" spans="1:17" ht="15.75" customHeight="1">
      <c r="A53" s="171"/>
      <c r="B53" s="141"/>
      <c r="C53" s="125" t="s">
        <v>596</v>
      </c>
      <c r="D53" s="125"/>
      <c r="E53" s="125"/>
      <c r="F53" s="125"/>
      <c r="G53" s="125"/>
      <c r="H53" s="125"/>
      <c r="J53" s="125"/>
      <c r="K53" s="125"/>
      <c r="L53" s="125"/>
      <c r="M53" s="125"/>
      <c r="O53" s="125"/>
      <c r="P53" s="125"/>
      <c r="Q53" s="169"/>
    </row>
    <row r="54" spans="1:17" ht="6" customHeight="1">
      <c r="A54" s="171"/>
      <c r="C54" s="125"/>
      <c r="D54" s="125"/>
      <c r="E54" s="125"/>
      <c r="F54" s="125"/>
      <c r="G54" s="125"/>
      <c r="H54" s="125"/>
      <c r="J54" s="125"/>
      <c r="K54" s="125"/>
      <c r="L54" s="125"/>
      <c r="M54" s="125"/>
      <c r="O54" s="125"/>
      <c r="P54" s="125"/>
      <c r="Q54" s="169"/>
    </row>
    <row r="55" spans="1:17" ht="15.75" customHeight="1">
      <c r="A55" s="171"/>
      <c r="B55" s="948"/>
      <c r="C55" s="125" t="s">
        <v>401</v>
      </c>
      <c r="D55" s="125"/>
      <c r="E55" s="125"/>
      <c r="F55" s="125"/>
      <c r="G55" s="125"/>
      <c r="H55" s="125"/>
      <c r="J55" s="125"/>
      <c r="K55" s="125"/>
      <c r="L55" s="125"/>
      <c r="M55" s="125"/>
      <c r="O55" s="125"/>
      <c r="P55" s="125"/>
      <c r="Q55" s="169"/>
    </row>
    <row r="56" spans="1:17" ht="6" customHeight="1">
      <c r="A56" s="171"/>
      <c r="C56" s="125"/>
      <c r="D56" s="125"/>
      <c r="E56" s="125"/>
      <c r="F56" s="125"/>
      <c r="G56" s="125"/>
      <c r="H56" s="125"/>
      <c r="J56" s="125"/>
      <c r="K56" s="125"/>
      <c r="L56" s="125"/>
      <c r="M56" s="125"/>
      <c r="O56" s="125"/>
      <c r="P56" s="125"/>
      <c r="Q56" s="169"/>
    </row>
    <row r="57" spans="1:17" ht="15.75" customHeight="1">
      <c r="A57" s="171"/>
      <c r="B57" s="948"/>
      <c r="C57" s="125" t="s">
        <v>597</v>
      </c>
      <c r="D57" s="125"/>
      <c r="E57" s="125"/>
      <c r="F57" s="125"/>
      <c r="G57" s="125"/>
      <c r="H57" s="125"/>
      <c r="J57" s="125"/>
      <c r="K57" s="125"/>
      <c r="L57" s="125"/>
      <c r="M57" s="125"/>
      <c r="O57" s="125"/>
      <c r="P57" s="125"/>
      <c r="Q57" s="169"/>
    </row>
    <row r="58" spans="1:17" ht="6" customHeight="1">
      <c r="A58" s="171"/>
      <c r="C58" s="125"/>
      <c r="D58" s="125"/>
      <c r="E58" s="125"/>
      <c r="F58" s="125"/>
      <c r="G58" s="125"/>
      <c r="H58" s="125"/>
      <c r="J58" s="125"/>
      <c r="K58" s="125"/>
      <c r="L58" s="125"/>
      <c r="M58" s="125"/>
      <c r="O58" s="125"/>
      <c r="P58" s="125"/>
      <c r="Q58" s="169"/>
    </row>
    <row r="59" spans="1:17" ht="15.75" customHeight="1">
      <c r="A59" s="171"/>
      <c r="B59" s="948"/>
      <c r="C59" s="125" t="s">
        <v>598</v>
      </c>
      <c r="D59" s="125"/>
      <c r="E59" s="125"/>
      <c r="F59" s="125"/>
      <c r="G59" s="125"/>
      <c r="H59" s="125"/>
      <c r="J59" s="125"/>
      <c r="K59" s="125"/>
      <c r="L59" s="125"/>
      <c r="M59" s="125"/>
      <c r="O59" s="125"/>
      <c r="P59" s="125"/>
      <c r="Q59" s="169"/>
    </row>
    <row r="60" spans="1:17" ht="6" customHeight="1">
      <c r="A60" s="171"/>
      <c r="C60" s="125"/>
      <c r="D60" s="125"/>
      <c r="E60" s="125"/>
      <c r="F60" s="125"/>
      <c r="G60" s="125"/>
      <c r="H60" s="125"/>
      <c r="J60" s="125"/>
      <c r="K60" s="125"/>
      <c r="L60" s="125"/>
      <c r="M60" s="125"/>
      <c r="O60" s="125"/>
      <c r="P60" s="125"/>
      <c r="Q60" s="169"/>
    </row>
    <row r="61" spans="1:17" ht="15.75" customHeight="1">
      <c r="A61" s="171"/>
      <c r="B61" s="948"/>
      <c r="C61" s="125" t="s">
        <v>600</v>
      </c>
      <c r="D61" s="125"/>
      <c r="E61" s="125"/>
      <c r="F61" s="125"/>
      <c r="G61" s="125"/>
      <c r="H61" s="125"/>
      <c r="J61" s="125"/>
      <c r="K61" s="125"/>
      <c r="L61" s="125"/>
      <c r="M61" s="125"/>
      <c r="O61" s="125"/>
      <c r="P61" s="125"/>
      <c r="Q61" s="169"/>
    </row>
    <row r="62" spans="1:17" ht="6" customHeight="1">
      <c r="A62" s="171"/>
      <c r="C62" s="125"/>
      <c r="D62" s="125"/>
      <c r="E62" s="125"/>
      <c r="F62" s="125"/>
      <c r="G62" s="125"/>
      <c r="H62" s="125"/>
      <c r="J62" s="125"/>
      <c r="K62" s="125"/>
      <c r="L62" s="125"/>
      <c r="M62" s="125"/>
      <c r="O62" s="125"/>
      <c r="P62" s="125"/>
      <c r="Q62" s="169"/>
    </row>
    <row r="63" spans="1:17" ht="15.75" customHeight="1">
      <c r="A63" s="171"/>
      <c r="B63" s="948"/>
      <c r="C63" s="68" t="s">
        <v>699</v>
      </c>
      <c r="J63" s="125"/>
      <c r="K63" s="125"/>
      <c r="L63" s="125"/>
      <c r="M63" s="125"/>
      <c r="O63" s="125"/>
      <c r="P63" s="125"/>
      <c r="Q63" s="169"/>
    </row>
    <row r="64" spans="1:17" ht="6" customHeight="1">
      <c r="A64" s="171"/>
      <c r="B64" s="1038"/>
      <c r="C64" s="125"/>
      <c r="D64" s="125"/>
      <c r="E64" s="125"/>
      <c r="F64" s="125"/>
      <c r="G64" s="125"/>
      <c r="H64" s="125"/>
      <c r="J64" s="125"/>
      <c r="K64" s="125"/>
      <c r="L64" s="125"/>
      <c r="M64" s="125"/>
      <c r="O64" s="125"/>
      <c r="P64" s="125"/>
      <c r="Q64" s="169"/>
    </row>
    <row r="65" spans="1:17" ht="15.75" customHeight="1">
      <c r="A65" s="171"/>
      <c r="B65" s="948"/>
      <c r="C65" s="125" t="s">
        <v>698</v>
      </c>
      <c r="D65" s="125"/>
      <c r="E65" s="125"/>
      <c r="F65" s="125"/>
      <c r="G65" s="125"/>
      <c r="H65" s="125"/>
      <c r="J65" s="125"/>
      <c r="K65" s="125"/>
      <c r="L65" s="125"/>
      <c r="M65" s="125"/>
      <c r="O65" s="125"/>
      <c r="P65" s="125"/>
      <c r="Q65" s="169"/>
    </row>
    <row r="66" spans="1:17" ht="6" customHeight="1">
      <c r="A66" s="171"/>
      <c r="B66" s="1038"/>
      <c r="C66" s="125"/>
      <c r="D66" s="125"/>
      <c r="E66" s="125"/>
      <c r="F66" s="125"/>
      <c r="G66" s="125"/>
      <c r="H66" s="125"/>
      <c r="J66" s="125"/>
      <c r="K66" s="125"/>
      <c r="L66" s="125"/>
      <c r="M66" s="125"/>
      <c r="O66" s="125"/>
      <c r="P66" s="125"/>
      <c r="Q66" s="169"/>
    </row>
    <row r="67" spans="1:17" ht="15.75" customHeight="1">
      <c r="A67" s="171"/>
      <c r="B67" s="948"/>
      <c r="C67" s="125" t="s">
        <v>579</v>
      </c>
      <c r="D67" s="125"/>
      <c r="E67" s="125"/>
      <c r="F67" s="125"/>
      <c r="G67" s="125"/>
      <c r="H67" s="125"/>
      <c r="J67" s="125"/>
      <c r="K67" s="125"/>
      <c r="L67" s="125"/>
      <c r="M67" s="125"/>
      <c r="O67" s="125"/>
      <c r="P67" s="125"/>
      <c r="Q67" s="169"/>
    </row>
    <row r="68" spans="1:17" ht="13.5">
      <c r="A68" s="173"/>
      <c r="B68" s="128"/>
      <c r="C68" s="128"/>
      <c r="D68" s="128"/>
      <c r="E68" s="128"/>
      <c r="F68" s="128"/>
      <c r="G68" s="128"/>
      <c r="H68" s="128"/>
      <c r="I68" s="128"/>
      <c r="J68" s="128"/>
      <c r="K68" s="128"/>
      <c r="L68" s="128"/>
      <c r="M68" s="128"/>
      <c r="N68" s="128"/>
      <c r="O68" s="128"/>
      <c r="P68" s="128"/>
      <c r="Q68" s="174"/>
    </row>
    <row r="69" spans="1:17" ht="18" customHeight="1">
      <c r="A69" s="70" t="str">
        <f>Rev_Date</f>
        <v>REVISED JULY 1, 2010</v>
      </c>
      <c r="B69" s="70"/>
      <c r="C69" s="70"/>
      <c r="D69" s="70"/>
      <c r="E69" s="70"/>
      <c r="F69" s="70"/>
      <c r="G69" s="70"/>
      <c r="H69" s="70"/>
      <c r="I69" s="125" t="str">
        <f>Exp_Date</f>
        <v>FORM EXPIRES 6-30-12</v>
      </c>
      <c r="J69" s="70"/>
      <c r="K69" s="70"/>
      <c r="L69" s="70"/>
      <c r="M69" s="70"/>
      <c r="N69" s="123"/>
      <c r="O69" s="70"/>
      <c r="P69" s="70"/>
      <c r="Q69" s="139" t="s">
        <v>118</v>
      </c>
    </row>
  </sheetData>
  <sheetProtection sheet="1" objects="1" scenarios="1"/>
  <printOptions horizontalCentered="1" verticalCentered="1"/>
  <pageMargins left="0.25" right="0.25" top="0.25" bottom="0.25" header="0.5" footer="0.5"/>
  <pageSetup blackAndWhite="1" fitToHeight="1" fitToWidth="1" orientation="portrait"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73"/>
  <sheetViews>
    <sheetView showGridLines="0" showZeros="0" zoomScale="95" zoomScaleNormal="95" workbookViewId="0" topLeftCell="A1">
      <selection activeCell="L7" sqref="L7"/>
    </sheetView>
  </sheetViews>
  <sheetFormatPr defaultColWidth="9.140625" defaultRowHeight="12.75"/>
  <cols>
    <col min="1" max="1" width="1.7109375" style="188" customWidth="1"/>
    <col min="2" max="3" width="3.7109375" style="188" customWidth="1"/>
    <col min="4" max="4" width="2.7109375" style="230" customWidth="1"/>
    <col min="5" max="5" width="32.7109375" style="231" customWidth="1"/>
    <col min="6" max="6" width="3.7109375" style="232" customWidth="1"/>
    <col min="7" max="7" width="10.7109375" style="232" customWidth="1"/>
    <col min="8" max="8" width="3.7109375" style="232" customWidth="1"/>
    <col min="9" max="9" width="10.7109375" style="232" customWidth="1"/>
    <col min="10" max="10" width="6.7109375" style="232" customWidth="1"/>
    <col min="11" max="11" width="3.7109375" style="232" customWidth="1"/>
    <col min="12" max="13" width="6.7109375" style="232" customWidth="1"/>
    <col min="14" max="14" width="5.7109375" style="232" customWidth="1"/>
    <col min="15" max="15" width="2.7109375" style="232" customWidth="1"/>
    <col min="16" max="16" width="5.7109375" style="232" customWidth="1"/>
    <col min="17" max="17" width="1.7109375" style="232" customWidth="1"/>
    <col min="18" max="16384" width="9.140625" style="188" customWidth="1"/>
  </cols>
  <sheetData>
    <row r="1" spans="1:17" ht="13.5">
      <c r="A1" s="182" t="s">
        <v>119</v>
      </c>
      <c r="B1" s="183"/>
      <c r="C1" s="184"/>
      <c r="D1" s="185"/>
      <c r="E1" s="186"/>
      <c r="F1" s="186"/>
      <c r="G1" s="186"/>
      <c r="H1" s="186"/>
      <c r="I1" s="186"/>
      <c r="J1" s="186"/>
      <c r="K1" s="186"/>
      <c r="L1" s="186"/>
      <c r="M1" s="186"/>
      <c r="N1" s="186"/>
      <c r="O1" s="186"/>
      <c r="P1" s="186"/>
      <c r="Q1" s="187"/>
    </row>
    <row r="2" spans="1:17" ht="8.25" customHeight="1">
      <c r="A2" s="189" t="s">
        <v>634</v>
      </c>
      <c r="B2" s="190"/>
      <c r="C2" s="191"/>
      <c r="D2" s="192"/>
      <c r="E2" s="193"/>
      <c r="F2" s="194"/>
      <c r="G2" s="195" t="s">
        <v>116</v>
      </c>
      <c r="H2" s="193"/>
      <c r="I2" s="196"/>
      <c r="J2" s="196"/>
      <c r="K2" s="194"/>
      <c r="L2" s="194"/>
      <c r="M2" s="197" t="s">
        <v>120</v>
      </c>
      <c r="N2" s="198"/>
      <c r="O2" s="194"/>
      <c r="P2" s="194"/>
      <c r="Q2" s="199"/>
    </row>
    <row r="3" spans="1:17" ht="13.5">
      <c r="A3" s="234">
        <f>'F01'!D5</f>
        <v>0</v>
      </c>
      <c r="B3" s="191"/>
      <c r="C3" s="191"/>
      <c r="D3" s="192"/>
      <c r="E3" s="200"/>
      <c r="F3" s="194"/>
      <c r="G3" s="235">
        <f>'F01'!D6</f>
        <v>0</v>
      </c>
      <c r="H3" s="194"/>
      <c r="I3" s="194"/>
      <c r="J3" s="194"/>
      <c r="K3" s="194"/>
      <c r="L3" s="194"/>
      <c r="M3" s="201"/>
      <c r="N3" s="55">
        <f>'F01'!K1</f>
        <v>0</v>
      </c>
      <c r="O3" s="102" t="s">
        <v>1</v>
      </c>
      <c r="P3" s="236">
        <f>'F01'!M1</f>
        <v>0</v>
      </c>
      <c r="Q3" s="199"/>
    </row>
    <row r="4" spans="1:17" ht="3" customHeight="1">
      <c r="A4" s="202"/>
      <c r="B4" s="203"/>
      <c r="C4" s="203"/>
      <c r="D4" s="204"/>
      <c r="E4" s="205"/>
      <c r="F4" s="206"/>
      <c r="G4" s="207"/>
      <c r="H4" s="206"/>
      <c r="I4" s="206"/>
      <c r="J4" s="206"/>
      <c r="K4" s="206"/>
      <c r="L4" s="206"/>
      <c r="M4" s="207"/>
      <c r="N4" s="206"/>
      <c r="O4" s="206"/>
      <c r="P4" s="206"/>
      <c r="Q4" s="208"/>
    </row>
    <row r="5" spans="1:17" ht="3.75" customHeight="1">
      <c r="A5" s="209"/>
      <c r="B5" s="115"/>
      <c r="C5" s="115"/>
      <c r="D5" s="100"/>
      <c r="E5" s="101"/>
      <c r="F5" s="101"/>
      <c r="G5" s="101"/>
      <c r="H5" s="101"/>
      <c r="I5" s="101"/>
      <c r="J5" s="101"/>
      <c r="K5" s="101"/>
      <c r="L5" s="101"/>
      <c r="M5" s="101"/>
      <c r="N5" s="101"/>
      <c r="O5" s="101"/>
      <c r="P5" s="101"/>
      <c r="Q5" s="210"/>
    </row>
    <row r="6" spans="1:17" ht="15.75" customHeight="1">
      <c r="A6" s="209"/>
      <c r="B6" s="211" t="s">
        <v>121</v>
      </c>
      <c r="C6" s="115"/>
      <c r="D6" s="100"/>
      <c r="E6" s="101"/>
      <c r="F6" s="101"/>
      <c r="G6" s="101"/>
      <c r="H6" s="101"/>
      <c r="I6" s="101"/>
      <c r="J6" s="101"/>
      <c r="K6" s="102"/>
      <c r="L6" s="102"/>
      <c r="M6" s="101"/>
      <c r="N6" s="101"/>
      <c r="O6" s="101"/>
      <c r="P6" s="101"/>
      <c r="Q6" s="210"/>
    </row>
    <row r="7" spans="1:17" ht="15.75" customHeight="1">
      <c r="A7" s="209"/>
      <c r="B7" s="212" t="s">
        <v>122</v>
      </c>
      <c r="C7" s="100" t="s">
        <v>604</v>
      </c>
      <c r="D7" s="101"/>
      <c r="F7" s="101"/>
      <c r="G7" s="101"/>
      <c r="H7" s="101"/>
      <c r="I7" s="188"/>
      <c r="J7" s="101"/>
      <c r="L7" s="242"/>
      <c r="M7" s="101"/>
      <c r="N7" s="101"/>
      <c r="O7" s="101"/>
      <c r="P7" s="101"/>
      <c r="Q7" s="210"/>
    </row>
    <row r="8" spans="1:17" s="1060" customFormat="1" ht="12" customHeight="1">
      <c r="A8" s="1054"/>
      <c r="B8" s="1055"/>
      <c r="C8" s="1056" t="s">
        <v>730</v>
      </c>
      <c r="D8" s="1056"/>
      <c r="E8" s="1057"/>
      <c r="F8" s="1057"/>
      <c r="G8" s="1057"/>
      <c r="H8" s="1057"/>
      <c r="I8" s="1057"/>
      <c r="J8" s="1057"/>
      <c r="K8" s="1058"/>
      <c r="L8" s="1058"/>
      <c r="M8" s="1057"/>
      <c r="N8" s="1057"/>
      <c r="O8" s="1057"/>
      <c r="P8" s="1057"/>
      <c r="Q8" s="1059"/>
    </row>
    <row r="9" spans="1:17" ht="15" customHeight="1">
      <c r="A9" s="209"/>
      <c r="B9" s="115"/>
      <c r="C9" s="214" t="s">
        <v>123</v>
      </c>
      <c r="D9" s="101" t="s">
        <v>124</v>
      </c>
      <c r="F9" s="101"/>
      <c r="G9" s="215"/>
      <c r="H9" s="101"/>
      <c r="I9" s="216"/>
      <c r="J9" s="13"/>
      <c r="K9" s="103"/>
      <c r="L9" s="103"/>
      <c r="M9" s="101"/>
      <c r="N9" s="238"/>
      <c r="O9" s="243"/>
      <c r="P9" s="243"/>
      <c r="Q9" s="210"/>
    </row>
    <row r="10" spans="1:17" ht="15" customHeight="1">
      <c r="A10" s="209"/>
      <c r="B10" s="115"/>
      <c r="C10" s="214" t="s">
        <v>125</v>
      </c>
      <c r="D10" s="101" t="s">
        <v>126</v>
      </c>
      <c r="F10" s="101"/>
      <c r="G10" s="215"/>
      <c r="H10" s="101"/>
      <c r="I10" s="216"/>
      <c r="J10" s="237"/>
      <c r="K10" s="102" t="s">
        <v>1</v>
      </c>
      <c r="L10" s="237"/>
      <c r="M10" s="101"/>
      <c r="N10" s="244"/>
      <c r="O10" s="243"/>
      <c r="P10" s="243"/>
      <c r="Q10" s="210"/>
    </row>
    <row r="11" spans="1:17" ht="15" customHeight="1">
      <c r="A11" s="217"/>
      <c r="B11" s="218"/>
      <c r="C11" s="214" t="s">
        <v>127</v>
      </c>
      <c r="D11" s="101" t="s">
        <v>128</v>
      </c>
      <c r="F11" s="219"/>
      <c r="G11" s="219"/>
      <c r="H11" s="219"/>
      <c r="I11" s="219"/>
      <c r="J11" s="219"/>
      <c r="K11" s="219"/>
      <c r="L11" s="219"/>
      <c r="M11" s="219"/>
      <c r="N11" s="891">
        <f>IF(N9&gt;1500,ROUND(N10*1.1,0),ROUND(N10*1.15,0))</f>
        <v>0</v>
      </c>
      <c r="O11" s="186"/>
      <c r="P11" s="186"/>
      <c r="Q11" s="220"/>
    </row>
    <row r="12" spans="1:17" ht="12" customHeight="1">
      <c r="A12" s="217"/>
      <c r="B12" s="218"/>
      <c r="C12" s="214"/>
      <c r="D12" s="101" t="s">
        <v>129</v>
      </c>
      <c r="F12" s="219"/>
      <c r="G12" s="219"/>
      <c r="H12" s="219"/>
      <c r="I12" s="219"/>
      <c r="J12" s="219"/>
      <c r="K12" s="219"/>
      <c r="L12" s="219"/>
      <c r="M12" s="219"/>
      <c r="N12" s="103"/>
      <c r="O12" s="103"/>
      <c r="P12" s="219"/>
      <c r="Q12" s="220"/>
    </row>
    <row r="13" spans="1:17" ht="12" customHeight="1">
      <c r="A13" s="217"/>
      <c r="B13" s="218"/>
      <c r="C13" s="214"/>
      <c r="D13" s="101" t="s">
        <v>130</v>
      </c>
      <c r="F13" s="219"/>
      <c r="G13" s="219"/>
      <c r="H13" s="219"/>
      <c r="I13" s="219"/>
      <c r="J13" s="219"/>
      <c r="K13" s="219"/>
      <c r="L13" s="219"/>
      <c r="M13" s="219"/>
      <c r="N13" s="103"/>
      <c r="O13" s="103"/>
      <c r="P13" s="219"/>
      <c r="Q13" s="220"/>
    </row>
    <row r="14" spans="1:17" ht="19.5" customHeight="1">
      <c r="A14" s="217"/>
      <c r="B14" s="212" t="s">
        <v>131</v>
      </c>
      <c r="C14" s="213" t="s">
        <v>132</v>
      </c>
      <c r="D14" s="221"/>
      <c r="F14" s="221"/>
      <c r="G14" s="239"/>
      <c r="H14" s="222"/>
      <c r="J14" s="118"/>
      <c r="K14" s="221"/>
      <c r="L14" s="221"/>
      <c r="M14" s="101"/>
      <c r="N14" s="101"/>
      <c r="O14" s="101"/>
      <c r="P14" s="101"/>
      <c r="Q14" s="210"/>
    </row>
    <row r="15" spans="1:17" ht="15" customHeight="1">
      <c r="A15" s="209"/>
      <c r="B15" s="115"/>
      <c r="C15" s="100"/>
      <c r="D15" s="101" t="s">
        <v>133</v>
      </c>
      <c r="F15" s="101"/>
      <c r="G15" s="101"/>
      <c r="H15" s="101"/>
      <c r="I15" s="101"/>
      <c r="J15" s="101"/>
      <c r="K15" s="101"/>
      <c r="L15" s="101"/>
      <c r="M15" s="101"/>
      <c r="N15" s="238"/>
      <c r="O15" s="243"/>
      <c r="P15" s="243"/>
      <c r="Q15" s="210"/>
    </row>
    <row r="16" spans="1:17" ht="15.75" customHeight="1">
      <c r="A16" s="209"/>
      <c r="B16" s="963"/>
      <c r="C16" s="115"/>
      <c r="D16" s="100" t="s">
        <v>587</v>
      </c>
      <c r="E16" s="101"/>
      <c r="F16" s="101"/>
      <c r="G16" s="101"/>
      <c r="H16" s="101"/>
      <c r="I16" s="101"/>
      <c r="J16" s="101"/>
      <c r="K16" s="102"/>
      <c r="L16" s="102"/>
      <c r="M16" s="101"/>
      <c r="N16" s="101"/>
      <c r="O16" s="101"/>
      <c r="P16" s="101"/>
      <c r="Q16" s="210"/>
    </row>
    <row r="17" spans="1:17" ht="19.5" customHeight="1">
      <c r="A17" s="209"/>
      <c r="B17" s="212" t="s">
        <v>134</v>
      </c>
      <c r="C17" s="213" t="s">
        <v>135</v>
      </c>
      <c r="D17" s="101"/>
      <c r="F17" s="101"/>
      <c r="G17" s="101"/>
      <c r="H17" s="101"/>
      <c r="I17" s="101"/>
      <c r="J17" s="101"/>
      <c r="K17" s="101"/>
      <c r="L17" s="101"/>
      <c r="M17" s="101"/>
      <c r="Q17" s="210"/>
    </row>
    <row r="18" spans="1:17" ht="14.25" customHeight="1">
      <c r="A18" s="209"/>
      <c r="B18" s="115"/>
      <c r="C18" s="100"/>
      <c r="D18" s="892" t="s">
        <v>136</v>
      </c>
      <c r="F18" s="101"/>
      <c r="G18" s="101"/>
      <c r="H18" s="101"/>
      <c r="I18" s="101"/>
      <c r="J18" s="101"/>
      <c r="K18" s="966">
        <f>IF(AND($N$18=$N$22,$N$22&gt;0),"SUBMIT","")</f>
      </c>
      <c r="L18" s="103"/>
      <c r="M18" s="103"/>
      <c r="N18" s="238"/>
      <c r="O18" s="243"/>
      <c r="P18" s="243"/>
      <c r="Q18" s="210"/>
    </row>
    <row r="19" spans="1:17" ht="12.75" customHeight="1">
      <c r="A19" s="209"/>
      <c r="B19" s="115"/>
      <c r="C19" s="100"/>
      <c r="D19" s="240"/>
      <c r="E19" s="223"/>
      <c r="F19" s="224"/>
      <c r="G19" s="223"/>
      <c r="H19" s="223"/>
      <c r="I19" s="223"/>
      <c r="K19" s="966">
        <f>IF(AND($N$18=$N$22,$N$22&gt;0),"DISTRICT","")</f>
      </c>
      <c r="L19" s="103"/>
      <c r="M19" s="103"/>
      <c r="N19" s="101"/>
      <c r="O19" s="101"/>
      <c r="P19" s="101"/>
      <c r="Q19" s="210"/>
    </row>
    <row r="20" spans="1:17" ht="12.75" customHeight="1">
      <c r="A20" s="209"/>
      <c r="B20" s="115"/>
      <c r="C20" s="100"/>
      <c r="D20" s="241"/>
      <c r="E20" s="203"/>
      <c r="F20" s="203"/>
      <c r="G20" s="203"/>
      <c r="H20" s="203"/>
      <c r="I20" s="203"/>
      <c r="K20" s="966">
        <f>IF(AND($N$18=$N$22,$N$22&gt;0),"PROJECTED","")</f>
      </c>
      <c r="L20" s="103"/>
      <c r="M20" s="103"/>
      <c r="N20" s="101"/>
      <c r="O20" s="101"/>
      <c r="P20" s="101"/>
      <c r="Q20" s="210"/>
    </row>
    <row r="21" spans="1:17" ht="12.75" customHeight="1">
      <c r="A21" s="209"/>
      <c r="B21" s="115"/>
      <c r="C21" s="100"/>
      <c r="D21" s="240"/>
      <c r="E21" s="223"/>
      <c r="F21" s="224"/>
      <c r="G21" s="223"/>
      <c r="H21" s="223"/>
      <c r="I21" s="223"/>
      <c r="K21" s="966">
        <f>IF(AND($N$18=$N$22,$N$22&gt;0),"ENROLLMENT","")</f>
      </c>
      <c r="L21" s="103"/>
      <c r="M21" s="103"/>
      <c r="N21" s="101"/>
      <c r="O21" s="101"/>
      <c r="P21" s="101"/>
      <c r="Q21" s="210"/>
    </row>
    <row r="22" spans="1:17" ht="19.5" customHeight="1">
      <c r="A22" s="209"/>
      <c r="B22" s="212" t="s">
        <v>137</v>
      </c>
      <c r="C22" s="213" t="s">
        <v>549</v>
      </c>
      <c r="D22" s="225"/>
      <c r="F22" s="101"/>
      <c r="G22" s="101"/>
      <c r="H22" s="101"/>
      <c r="I22" s="101"/>
      <c r="J22" s="101"/>
      <c r="K22" s="967">
        <f>IF(AND($N$18=$N$22,$N$22&gt;0),"DOCUMENTATION","")</f>
      </c>
      <c r="L22" s="103"/>
      <c r="M22" s="103"/>
      <c r="N22" s="243">
        <f>MAX(N11,N15,N18)</f>
        <v>0</v>
      </c>
      <c r="O22" s="243"/>
      <c r="P22" s="243"/>
      <c r="Q22" s="210"/>
    </row>
    <row r="23" spans="1:17" ht="9" customHeight="1">
      <c r="A23" s="209"/>
      <c r="B23" s="963"/>
      <c r="C23" s="115"/>
      <c r="D23" s="100"/>
      <c r="E23" s="101"/>
      <c r="F23" s="101"/>
      <c r="G23" s="101"/>
      <c r="H23" s="101"/>
      <c r="I23" s="101"/>
      <c r="J23" s="101"/>
      <c r="K23" s="102"/>
      <c r="L23" s="102"/>
      <c r="M23" s="101"/>
      <c r="N23" s="101"/>
      <c r="O23" s="101"/>
      <c r="P23" s="101"/>
      <c r="Q23" s="210"/>
    </row>
    <row r="24" spans="1:17" ht="33.75" customHeight="1">
      <c r="A24" s="209"/>
      <c r="B24" s="963"/>
      <c r="C24" s="115"/>
      <c r="D24" s="100"/>
      <c r="E24" s="101"/>
      <c r="F24" s="101"/>
      <c r="G24" s="101"/>
      <c r="H24" s="101"/>
      <c r="I24" s="101"/>
      <c r="J24" s="101"/>
      <c r="K24" s="102"/>
      <c r="L24" s="102"/>
      <c r="M24" s="101"/>
      <c r="N24" s="101"/>
      <c r="O24" s="101"/>
      <c r="P24" s="101"/>
      <c r="Q24" s="210"/>
    </row>
    <row r="25" spans="1:17" ht="19.5" customHeight="1">
      <c r="A25" s="209"/>
      <c r="B25" s="212" t="s">
        <v>138</v>
      </c>
      <c r="C25" s="213"/>
      <c r="D25" s="225"/>
      <c r="F25" s="101"/>
      <c r="G25" s="101"/>
      <c r="H25" s="101"/>
      <c r="I25" s="101"/>
      <c r="J25" s="101"/>
      <c r="K25" s="101"/>
      <c r="L25" s="101"/>
      <c r="M25" s="101"/>
      <c r="N25" s="101"/>
      <c r="O25" s="101"/>
      <c r="P25" s="101"/>
      <c r="Q25" s="210"/>
    </row>
    <row r="26" spans="1:17" ht="12.75" customHeight="1">
      <c r="A26" s="209"/>
      <c r="B26" s="66"/>
      <c r="C26" s="212"/>
      <c r="D26" s="101"/>
      <c r="F26" s="101"/>
      <c r="G26" s="101"/>
      <c r="H26" s="101"/>
      <c r="I26" s="101"/>
      <c r="J26" s="66"/>
      <c r="K26" s="66"/>
      <c r="L26" s="66"/>
      <c r="M26" s="101"/>
      <c r="N26" s="66"/>
      <c r="O26" s="66"/>
      <c r="P26" s="101"/>
      <c r="Q26" s="210"/>
    </row>
    <row r="27" spans="1:17" ht="12.75" customHeight="1">
      <c r="A27" s="209"/>
      <c r="B27" s="66"/>
      <c r="C27" s="212"/>
      <c r="D27" s="101"/>
      <c r="F27" s="101"/>
      <c r="G27" s="101"/>
      <c r="H27" s="101"/>
      <c r="I27" s="101"/>
      <c r="J27" s="66"/>
      <c r="K27" s="66"/>
      <c r="L27" s="66"/>
      <c r="M27" s="101"/>
      <c r="N27" s="66"/>
      <c r="O27" s="66"/>
      <c r="P27" s="101"/>
      <c r="Q27" s="210"/>
    </row>
    <row r="28" spans="1:17" ht="12.75" customHeight="1">
      <c r="A28" s="209"/>
      <c r="B28" s="66"/>
      <c r="C28" s="212"/>
      <c r="D28" s="101"/>
      <c r="F28" s="101"/>
      <c r="G28" s="101"/>
      <c r="H28" s="101"/>
      <c r="I28" s="101"/>
      <c r="J28" s="66"/>
      <c r="K28" s="66"/>
      <c r="L28" s="66"/>
      <c r="M28" s="101"/>
      <c r="N28" s="66"/>
      <c r="O28" s="66"/>
      <c r="P28" s="101"/>
      <c r="Q28" s="210"/>
    </row>
    <row r="29" spans="1:17" ht="12.75" customHeight="1">
      <c r="A29" s="209"/>
      <c r="B29" s="66"/>
      <c r="C29" s="212"/>
      <c r="D29" s="101"/>
      <c r="F29" s="101"/>
      <c r="G29" s="101"/>
      <c r="H29" s="101"/>
      <c r="I29" s="101"/>
      <c r="J29" s="66"/>
      <c r="K29" s="66"/>
      <c r="L29" s="66"/>
      <c r="M29" s="101"/>
      <c r="N29" s="66"/>
      <c r="O29" s="66"/>
      <c r="P29" s="101"/>
      <c r="Q29" s="210"/>
    </row>
    <row r="30" spans="1:17" ht="12" customHeight="1">
      <c r="A30" s="209"/>
      <c r="B30" s="115"/>
      <c r="C30" s="100"/>
      <c r="D30" s="101"/>
      <c r="F30" s="101"/>
      <c r="G30" s="101"/>
      <c r="H30" s="101"/>
      <c r="I30" s="101"/>
      <c r="J30" s="101"/>
      <c r="K30" s="101"/>
      <c r="L30" s="101"/>
      <c r="M30" s="101"/>
      <c r="N30" s="101"/>
      <c r="O30" s="101"/>
      <c r="P30" s="101"/>
      <c r="Q30" s="210"/>
    </row>
    <row r="31" spans="1:17" ht="12" customHeight="1">
      <c r="A31" s="209"/>
      <c r="B31" s="115" t="s">
        <v>139</v>
      </c>
      <c r="C31" s="66"/>
      <c r="D31" s="66"/>
      <c r="E31" s="103"/>
      <c r="G31" s="134" t="s">
        <v>140</v>
      </c>
      <c r="H31" s="101"/>
      <c r="I31" s="102"/>
      <c r="J31" s="101"/>
      <c r="K31" s="9"/>
      <c r="L31" s="9"/>
      <c r="M31" s="9"/>
      <c r="N31" s="226"/>
      <c r="O31" s="66"/>
      <c r="P31" s="101"/>
      <c r="Q31" s="210"/>
    </row>
    <row r="32" spans="1:17" ht="12" customHeight="1">
      <c r="A32" s="209"/>
      <c r="B32" s="115" t="s">
        <v>139</v>
      </c>
      <c r="C32" s="101" t="s">
        <v>141</v>
      </c>
      <c r="D32" s="66" t="s">
        <v>142</v>
      </c>
      <c r="E32" s="103"/>
      <c r="G32" s="103" t="s">
        <v>143</v>
      </c>
      <c r="H32" s="101"/>
      <c r="I32" s="116" t="s">
        <v>144</v>
      </c>
      <c r="J32" s="101"/>
      <c r="K32" s="9"/>
      <c r="L32" s="9"/>
      <c r="M32" s="9"/>
      <c r="N32" s="226"/>
      <c r="O32" s="66"/>
      <c r="P32" s="101"/>
      <c r="Q32" s="210"/>
    </row>
    <row r="33" spans="1:17" ht="12.75" customHeight="1">
      <c r="A33" s="209"/>
      <c r="B33" s="115" t="s">
        <v>139</v>
      </c>
      <c r="C33" s="101"/>
      <c r="D33" s="66"/>
      <c r="E33" s="117" t="s">
        <v>145</v>
      </c>
      <c r="G33" s="883" t="s">
        <v>146</v>
      </c>
      <c r="H33" s="101"/>
      <c r="I33" s="884" t="s">
        <v>147</v>
      </c>
      <c r="J33" s="101"/>
      <c r="K33" s="116"/>
      <c r="L33" s="116"/>
      <c r="M33" s="116"/>
      <c r="N33" s="880"/>
      <c r="O33" s="66"/>
      <c r="P33" s="101"/>
      <c r="Q33" s="210"/>
    </row>
    <row r="34" spans="1:17" ht="4.5" customHeight="1">
      <c r="A34" s="209"/>
      <c r="B34" s="115" t="s">
        <v>139</v>
      </c>
      <c r="C34" s="101" t="s">
        <v>141</v>
      </c>
      <c r="D34" s="66" t="s">
        <v>142</v>
      </c>
      <c r="E34" s="101"/>
      <c r="G34" s="101"/>
      <c r="H34" s="101"/>
      <c r="I34" s="101"/>
      <c r="J34" s="101"/>
      <c r="K34" s="101"/>
      <c r="L34" s="101"/>
      <c r="M34" s="101"/>
      <c r="N34" s="226"/>
      <c r="O34" s="66"/>
      <c r="P34" s="101"/>
      <c r="Q34" s="210"/>
    </row>
    <row r="35" spans="1:17" ht="13.5" customHeight="1">
      <c r="A35" s="209"/>
      <c r="B35" s="66"/>
      <c r="C35" s="66"/>
      <c r="D35" s="881"/>
      <c r="E35" s="885"/>
      <c r="G35" s="888"/>
      <c r="H35" s="101"/>
      <c r="I35" s="238"/>
      <c r="J35" s="889"/>
      <c r="K35" s="886"/>
      <c r="L35" s="886"/>
      <c r="M35" s="886"/>
      <c r="N35" s="886"/>
      <c r="O35" s="886"/>
      <c r="P35" s="101"/>
      <c r="Q35" s="210"/>
    </row>
    <row r="36" spans="1:17" ht="4.5" customHeight="1">
      <c r="A36" s="209"/>
      <c r="B36" s="115"/>
      <c r="C36" s="100"/>
      <c r="D36" s="200"/>
      <c r="E36" s="118"/>
      <c r="G36" s="887"/>
      <c r="H36" s="101"/>
      <c r="I36" s="101"/>
      <c r="J36" s="101"/>
      <c r="K36" s="101"/>
      <c r="L36" s="101"/>
      <c r="M36" s="101"/>
      <c r="N36" s="101"/>
      <c r="O36" s="101"/>
      <c r="P36" s="101"/>
      <c r="Q36" s="210"/>
    </row>
    <row r="37" spans="1:17" ht="13.5" customHeight="1">
      <c r="A37" s="209"/>
      <c r="B37" s="66"/>
      <c r="C37" s="66"/>
      <c r="D37" s="881"/>
      <c r="E37" s="885"/>
      <c r="G37" s="888"/>
      <c r="H37" s="101"/>
      <c r="I37" s="238"/>
      <c r="J37" s="889"/>
      <c r="K37" s="879"/>
      <c r="L37" s="879"/>
      <c r="M37" s="879"/>
      <c r="N37" s="226"/>
      <c r="O37" s="66"/>
      <c r="P37" s="101"/>
      <c r="Q37" s="210"/>
    </row>
    <row r="38" spans="1:17" ht="4.5" customHeight="1">
      <c r="A38" s="209"/>
      <c r="B38" s="115"/>
      <c r="C38" s="100"/>
      <c r="D38" s="200"/>
      <c r="E38" s="118"/>
      <c r="G38" s="887"/>
      <c r="H38" s="101"/>
      <c r="I38" s="101"/>
      <c r="J38" s="101"/>
      <c r="K38" s="101"/>
      <c r="L38" s="101"/>
      <c r="M38" s="101"/>
      <c r="N38" s="101"/>
      <c r="O38" s="101"/>
      <c r="P38" s="101"/>
      <c r="Q38" s="210"/>
    </row>
    <row r="39" spans="1:17" ht="13.5" customHeight="1">
      <c r="A39" s="209"/>
      <c r="B39" s="66"/>
      <c r="C39" s="66"/>
      <c r="D39" s="881"/>
      <c r="E39" s="885"/>
      <c r="G39" s="888"/>
      <c r="H39" s="101"/>
      <c r="I39" s="238"/>
      <c r="J39" s="889"/>
      <c r="K39" s="188"/>
      <c r="L39" s="879"/>
      <c r="M39" s="879"/>
      <c r="N39" s="226"/>
      <c r="O39" s="66"/>
      <c r="P39" s="101"/>
      <c r="Q39" s="210"/>
    </row>
    <row r="40" spans="1:17" ht="4.5" customHeight="1">
      <c r="A40" s="209"/>
      <c r="B40" s="115"/>
      <c r="C40" s="100"/>
      <c r="D40" s="200"/>
      <c r="E40" s="118"/>
      <c r="G40" s="887"/>
      <c r="H40" s="101"/>
      <c r="I40" s="101"/>
      <c r="J40" s="101"/>
      <c r="K40" s="101"/>
      <c r="L40" s="101"/>
      <c r="M40" s="101"/>
      <c r="N40" s="101"/>
      <c r="O40" s="101"/>
      <c r="P40" s="101"/>
      <c r="Q40" s="210"/>
    </row>
    <row r="41" spans="1:17" ht="13.5" customHeight="1">
      <c r="A41" s="209"/>
      <c r="B41" s="66"/>
      <c r="C41" s="66"/>
      <c r="D41" s="881"/>
      <c r="E41" s="885"/>
      <c r="G41" s="888"/>
      <c r="H41" s="101"/>
      <c r="I41" s="238"/>
      <c r="J41" s="66"/>
      <c r="K41" s="101"/>
      <c r="L41" s="879"/>
      <c r="M41" s="879"/>
      <c r="N41" s="226"/>
      <c r="O41" s="66"/>
      <c r="P41" s="101"/>
      <c r="Q41" s="210"/>
    </row>
    <row r="42" spans="1:17" ht="4.5" customHeight="1">
      <c r="A42" s="209"/>
      <c r="B42" s="115"/>
      <c r="C42" s="100"/>
      <c r="D42" s="200"/>
      <c r="E42" s="118"/>
      <c r="G42" s="887"/>
      <c r="H42" s="101"/>
      <c r="I42" s="101"/>
      <c r="J42" s="101"/>
      <c r="K42" s="101"/>
      <c r="L42" s="101"/>
      <c r="M42" s="101"/>
      <c r="N42" s="101"/>
      <c r="O42" s="101"/>
      <c r="P42" s="101"/>
      <c r="Q42" s="210"/>
    </row>
    <row r="43" spans="1:17" ht="13.5" customHeight="1">
      <c r="A43" s="209"/>
      <c r="B43" s="66"/>
      <c r="C43" s="66"/>
      <c r="D43" s="881"/>
      <c r="E43" s="885"/>
      <c r="G43" s="888"/>
      <c r="H43" s="101"/>
      <c r="I43" s="238"/>
      <c r="J43" s="66"/>
      <c r="K43" s="101"/>
      <c r="L43" s="879"/>
      <c r="M43" s="879"/>
      <c r="N43" s="226"/>
      <c r="O43" s="66"/>
      <c r="P43" s="101"/>
      <c r="Q43" s="210"/>
    </row>
    <row r="44" spans="1:17" ht="4.5" customHeight="1">
      <c r="A44" s="209"/>
      <c r="B44" s="115"/>
      <c r="C44" s="100"/>
      <c r="D44" s="200"/>
      <c r="E44" s="118"/>
      <c r="G44" s="887"/>
      <c r="H44" s="101"/>
      <c r="I44" s="101"/>
      <c r="J44" s="101"/>
      <c r="K44" s="101"/>
      <c r="L44" s="101"/>
      <c r="M44" s="101"/>
      <c r="N44" s="101"/>
      <c r="O44" s="101"/>
      <c r="P44" s="101"/>
      <c r="Q44" s="210"/>
    </row>
    <row r="45" spans="1:17" ht="13.5" customHeight="1">
      <c r="A45" s="209"/>
      <c r="B45" s="66"/>
      <c r="C45" s="66"/>
      <c r="D45" s="881"/>
      <c r="E45" s="885"/>
      <c r="G45" s="888"/>
      <c r="H45" s="101"/>
      <c r="I45" s="238"/>
      <c r="J45" s="66"/>
      <c r="K45" s="101"/>
      <c r="L45" s="879"/>
      <c r="M45" s="879"/>
      <c r="N45" s="226"/>
      <c r="O45" s="66"/>
      <c r="P45" s="101"/>
      <c r="Q45" s="210"/>
    </row>
    <row r="46" spans="1:17" ht="4.5" customHeight="1">
      <c r="A46" s="209"/>
      <c r="B46" s="115"/>
      <c r="C46" s="100"/>
      <c r="D46" s="200"/>
      <c r="E46" s="118"/>
      <c r="G46" s="887"/>
      <c r="H46" s="101"/>
      <c r="I46" s="101"/>
      <c r="J46" s="101"/>
      <c r="K46" s="101"/>
      <c r="L46" s="101"/>
      <c r="M46" s="101"/>
      <c r="N46" s="101"/>
      <c r="O46" s="101"/>
      <c r="P46" s="101"/>
      <c r="Q46" s="210"/>
    </row>
    <row r="47" spans="1:17" ht="13.5" customHeight="1">
      <c r="A47" s="209"/>
      <c r="B47" s="66"/>
      <c r="C47" s="66"/>
      <c r="D47" s="881"/>
      <c r="E47" s="885"/>
      <c r="G47" s="888"/>
      <c r="H47" s="101"/>
      <c r="I47" s="238"/>
      <c r="J47" s="66"/>
      <c r="K47" s="101"/>
      <c r="L47" s="879"/>
      <c r="M47" s="879"/>
      <c r="N47" s="226"/>
      <c r="O47" s="66"/>
      <c r="P47" s="101"/>
      <c r="Q47" s="210"/>
    </row>
    <row r="48" spans="1:17" ht="4.5" customHeight="1">
      <c r="A48" s="209"/>
      <c r="B48" s="115"/>
      <c r="C48" s="100"/>
      <c r="D48" s="200"/>
      <c r="E48" s="118"/>
      <c r="G48" s="887"/>
      <c r="H48" s="101"/>
      <c r="I48" s="101"/>
      <c r="J48" s="101"/>
      <c r="K48" s="101"/>
      <c r="L48" s="101"/>
      <c r="M48" s="101"/>
      <c r="N48" s="101"/>
      <c r="O48" s="101"/>
      <c r="P48" s="101"/>
      <c r="Q48" s="210"/>
    </row>
    <row r="49" spans="1:17" ht="13.5" customHeight="1">
      <c r="A49" s="209"/>
      <c r="B49" s="66"/>
      <c r="C49" s="66"/>
      <c r="D49" s="881"/>
      <c r="E49" s="885"/>
      <c r="G49" s="888"/>
      <c r="H49" s="101"/>
      <c r="I49" s="238"/>
      <c r="J49" s="66"/>
      <c r="K49" s="879"/>
      <c r="L49" s="879"/>
      <c r="M49" s="879"/>
      <c r="N49" s="226"/>
      <c r="O49" s="66"/>
      <c r="P49" s="101"/>
      <c r="Q49" s="210"/>
    </row>
    <row r="50" spans="1:17" ht="4.5" customHeight="1">
      <c r="A50" s="209"/>
      <c r="B50" s="115"/>
      <c r="C50" s="100"/>
      <c r="D50" s="200"/>
      <c r="E50" s="118"/>
      <c r="G50" s="887"/>
      <c r="H50" s="101"/>
      <c r="I50" s="101"/>
      <c r="J50" s="101"/>
      <c r="K50" s="101"/>
      <c r="L50" s="101"/>
      <c r="M50" s="101"/>
      <c r="N50" s="101"/>
      <c r="O50" s="101"/>
      <c r="P50" s="101"/>
      <c r="Q50" s="210"/>
    </row>
    <row r="51" spans="1:17" ht="13.5" customHeight="1">
      <c r="A51" s="209"/>
      <c r="B51" s="66"/>
      <c r="C51" s="66"/>
      <c r="D51" s="881"/>
      <c r="E51" s="885"/>
      <c r="G51" s="888"/>
      <c r="H51" s="101"/>
      <c r="I51" s="238"/>
      <c r="J51" s="66"/>
      <c r="K51" s="879"/>
      <c r="L51" s="879"/>
      <c r="M51" s="879"/>
      <c r="N51" s="226"/>
      <c r="O51" s="66"/>
      <c r="P51" s="101"/>
      <c r="Q51" s="210"/>
    </row>
    <row r="52" spans="1:17" ht="4.5" customHeight="1">
      <c r="A52" s="209"/>
      <c r="B52" s="115"/>
      <c r="C52" s="100"/>
      <c r="D52" s="200"/>
      <c r="E52" s="118"/>
      <c r="G52" s="887"/>
      <c r="H52" s="101"/>
      <c r="I52" s="101"/>
      <c r="J52" s="101"/>
      <c r="K52" s="101"/>
      <c r="L52" s="101"/>
      <c r="M52" s="101"/>
      <c r="N52" s="101"/>
      <c r="O52" s="101"/>
      <c r="P52" s="101"/>
      <c r="Q52" s="210"/>
    </row>
    <row r="53" spans="1:17" ht="13.5" customHeight="1">
      <c r="A53" s="209"/>
      <c r="B53" s="66"/>
      <c r="C53" s="66"/>
      <c r="D53" s="881"/>
      <c r="E53" s="885"/>
      <c r="G53" s="888"/>
      <c r="H53" s="101"/>
      <c r="I53" s="238"/>
      <c r="J53" s="66"/>
      <c r="K53" s="879"/>
      <c r="L53" s="879"/>
      <c r="M53" s="879"/>
      <c r="N53" s="226"/>
      <c r="O53" s="66"/>
      <c r="P53" s="101"/>
      <c r="Q53" s="210"/>
    </row>
    <row r="54" spans="1:17" ht="4.5" customHeight="1">
      <c r="A54" s="209"/>
      <c r="B54" s="115"/>
      <c r="C54" s="100"/>
      <c r="D54" s="200"/>
      <c r="E54" s="118"/>
      <c r="G54" s="887"/>
      <c r="H54" s="101"/>
      <c r="I54" s="101"/>
      <c r="J54" s="101"/>
      <c r="K54" s="101"/>
      <c r="L54" s="101"/>
      <c r="M54" s="101"/>
      <c r="N54" s="101"/>
      <c r="O54" s="101"/>
      <c r="P54" s="101"/>
      <c r="Q54" s="210"/>
    </row>
    <row r="55" spans="1:17" ht="13.5" customHeight="1">
      <c r="A55" s="209"/>
      <c r="B55" s="66"/>
      <c r="C55" s="66"/>
      <c r="D55" s="881"/>
      <c r="E55" s="885"/>
      <c r="G55" s="888"/>
      <c r="H55" s="101"/>
      <c r="I55" s="238"/>
      <c r="J55" s="66"/>
      <c r="K55" s="879"/>
      <c r="L55" s="879"/>
      <c r="M55" s="879"/>
      <c r="N55" s="226"/>
      <c r="O55" s="66"/>
      <c r="P55" s="101"/>
      <c r="Q55" s="210"/>
    </row>
    <row r="56" spans="1:17" ht="4.5" customHeight="1">
      <c r="A56" s="209"/>
      <c r="B56" s="115"/>
      <c r="C56" s="100"/>
      <c r="D56" s="200"/>
      <c r="E56" s="118"/>
      <c r="G56" s="887"/>
      <c r="H56" s="101"/>
      <c r="I56" s="101"/>
      <c r="J56" s="101"/>
      <c r="K56" s="101"/>
      <c r="L56" s="101"/>
      <c r="M56" s="101"/>
      <c r="N56" s="101"/>
      <c r="O56" s="101"/>
      <c r="P56" s="101"/>
      <c r="Q56" s="210"/>
    </row>
    <row r="57" spans="1:17" ht="13.5" customHeight="1">
      <c r="A57" s="209"/>
      <c r="B57" s="66"/>
      <c r="C57" s="66"/>
      <c r="D57" s="881"/>
      <c r="E57" s="885"/>
      <c r="G57" s="888"/>
      <c r="H57" s="101"/>
      <c r="I57" s="238"/>
      <c r="J57" s="66"/>
      <c r="K57" s="879"/>
      <c r="L57" s="879"/>
      <c r="M57" s="879"/>
      <c r="N57" s="226"/>
      <c r="O57" s="66"/>
      <c r="P57" s="101"/>
      <c r="Q57" s="210"/>
    </row>
    <row r="58" spans="1:17" ht="4.5" customHeight="1">
      <c r="A58" s="209"/>
      <c r="B58" s="115"/>
      <c r="C58" s="100"/>
      <c r="D58" s="200"/>
      <c r="E58" s="118"/>
      <c r="G58" s="887"/>
      <c r="H58" s="101"/>
      <c r="I58" s="101"/>
      <c r="J58" s="101"/>
      <c r="K58" s="101"/>
      <c r="L58" s="101"/>
      <c r="M58" s="101"/>
      <c r="N58" s="101"/>
      <c r="O58" s="101"/>
      <c r="P58" s="101"/>
      <c r="Q58" s="210"/>
    </row>
    <row r="59" spans="1:17" ht="13.5" customHeight="1">
      <c r="A59" s="209"/>
      <c r="B59" s="66"/>
      <c r="C59" s="66"/>
      <c r="D59" s="881"/>
      <c r="E59" s="885"/>
      <c r="G59" s="888"/>
      <c r="H59" s="101"/>
      <c r="I59" s="238"/>
      <c r="J59" s="66"/>
      <c r="K59" s="879"/>
      <c r="L59" s="879"/>
      <c r="M59" s="879"/>
      <c r="N59" s="226"/>
      <c r="O59" s="66"/>
      <c r="P59" s="101"/>
      <c r="Q59" s="210"/>
    </row>
    <row r="60" spans="1:17" ht="4.5" customHeight="1">
      <c r="A60" s="209"/>
      <c r="B60" s="115"/>
      <c r="C60" s="100"/>
      <c r="D60" s="200"/>
      <c r="E60" s="118"/>
      <c r="G60" s="887"/>
      <c r="H60" s="101"/>
      <c r="I60" s="101"/>
      <c r="J60" s="101"/>
      <c r="K60" s="101"/>
      <c r="L60" s="101"/>
      <c r="M60" s="101"/>
      <c r="N60" s="101"/>
      <c r="O60" s="101"/>
      <c r="P60" s="101"/>
      <c r="Q60" s="210"/>
    </row>
    <row r="61" spans="1:17" ht="13.5" customHeight="1">
      <c r="A61" s="209"/>
      <c r="B61" s="66"/>
      <c r="C61" s="66"/>
      <c r="D61" s="881"/>
      <c r="E61" s="885"/>
      <c r="G61" s="888"/>
      <c r="H61" s="101"/>
      <c r="I61" s="238"/>
      <c r="J61" s="66"/>
      <c r="K61" s="879"/>
      <c r="L61" s="879"/>
      <c r="M61" s="879"/>
      <c r="N61" s="226"/>
      <c r="O61" s="66"/>
      <c r="P61" s="101"/>
      <c r="Q61" s="210"/>
    </row>
    <row r="62" spans="1:17" ht="4.5" customHeight="1">
      <c r="A62" s="209"/>
      <c r="B62" s="115"/>
      <c r="C62" s="100"/>
      <c r="D62" s="200"/>
      <c r="E62" s="118"/>
      <c r="G62" s="887"/>
      <c r="H62" s="101"/>
      <c r="I62" s="101"/>
      <c r="J62" s="101"/>
      <c r="K62" s="101"/>
      <c r="L62" s="101"/>
      <c r="M62" s="101"/>
      <c r="N62" s="101"/>
      <c r="O62" s="101"/>
      <c r="P62" s="101"/>
      <c r="Q62" s="210"/>
    </row>
    <row r="63" spans="1:17" ht="13.5" customHeight="1">
      <c r="A63" s="209"/>
      <c r="B63" s="66"/>
      <c r="C63" s="66"/>
      <c r="D63" s="881"/>
      <c r="E63" s="885"/>
      <c r="G63" s="888"/>
      <c r="H63" s="101"/>
      <c r="I63" s="238"/>
      <c r="J63" s="66"/>
      <c r="K63" s="879"/>
      <c r="L63" s="879"/>
      <c r="M63" s="879"/>
      <c r="N63" s="226"/>
      <c r="O63" s="66"/>
      <c r="P63" s="101"/>
      <c r="Q63" s="210"/>
    </row>
    <row r="64" spans="1:17" ht="4.5" customHeight="1">
      <c r="A64" s="209"/>
      <c r="B64" s="115"/>
      <c r="C64" s="100"/>
      <c r="D64" s="200"/>
      <c r="E64" s="118"/>
      <c r="G64" s="887"/>
      <c r="H64" s="101"/>
      <c r="I64" s="101"/>
      <c r="J64" s="101"/>
      <c r="K64" s="101"/>
      <c r="L64" s="101"/>
      <c r="M64" s="101"/>
      <c r="N64" s="101"/>
      <c r="O64" s="101"/>
      <c r="P64" s="101"/>
      <c r="Q64" s="210"/>
    </row>
    <row r="65" spans="1:17" ht="13.5" customHeight="1">
      <c r="A65" s="209"/>
      <c r="B65" s="66"/>
      <c r="C65" s="66"/>
      <c r="D65" s="881"/>
      <c r="E65" s="885"/>
      <c r="G65" s="888"/>
      <c r="H65" s="101"/>
      <c r="I65" s="238"/>
      <c r="J65" s="66"/>
      <c r="K65" s="879"/>
      <c r="L65" s="879"/>
      <c r="M65" s="879"/>
      <c r="N65" s="226"/>
      <c r="O65" s="66"/>
      <c r="P65" s="101"/>
      <c r="Q65" s="210"/>
    </row>
    <row r="66" spans="1:17" ht="18" customHeight="1">
      <c r="A66" s="209"/>
      <c r="B66" s="212"/>
      <c r="D66" s="101"/>
      <c r="E66" s="212" t="s">
        <v>148</v>
      </c>
      <c r="F66" s="101"/>
      <c r="G66" s="101"/>
      <c r="H66" s="101"/>
      <c r="I66" s="101"/>
      <c r="J66" s="66"/>
      <c r="K66" s="66"/>
      <c r="L66" s="66"/>
      <c r="M66" s="101"/>
      <c r="N66" s="243">
        <f>SUM(I35:I65)</f>
        <v>0</v>
      </c>
      <c r="O66" s="243"/>
      <c r="P66" s="243"/>
      <c r="Q66" s="210"/>
    </row>
    <row r="67" spans="1:17" ht="6" customHeight="1">
      <c r="A67" s="209"/>
      <c r="B67" s="115"/>
      <c r="C67" s="100"/>
      <c r="D67" s="101"/>
      <c r="F67" s="101"/>
      <c r="G67" s="101"/>
      <c r="H67" s="101"/>
      <c r="I67" s="101"/>
      <c r="J67" s="101"/>
      <c r="K67" s="101"/>
      <c r="L67" s="101"/>
      <c r="M67" s="101"/>
      <c r="N67" s="103"/>
      <c r="O67" s="103"/>
      <c r="P67" s="101"/>
      <c r="Q67" s="210"/>
    </row>
    <row r="68" spans="1:17" ht="19.5" customHeight="1">
      <c r="A68" s="209"/>
      <c r="B68" s="212" t="s">
        <v>149</v>
      </c>
      <c r="C68" s="213" t="s">
        <v>150</v>
      </c>
      <c r="D68" s="101"/>
      <c r="F68" s="101"/>
      <c r="G68" s="101"/>
      <c r="H68" s="101"/>
      <c r="I68" s="101"/>
      <c r="J68" s="101"/>
      <c r="K68" s="101"/>
      <c r="L68" s="101"/>
      <c r="M68" s="101"/>
      <c r="N68" s="245">
        <f>IF(ISERROR(N22/N66),0,IF(N22/N66&gt;1,1,ROUND(N22/N66,4)))</f>
        <v>0</v>
      </c>
      <c r="O68" s="245"/>
      <c r="P68" s="245"/>
      <c r="Q68" s="210"/>
    </row>
    <row r="69" spans="1:17" ht="9.75" customHeight="1">
      <c r="A69" s="209"/>
      <c r="B69" s="115"/>
      <c r="C69" s="100"/>
      <c r="D69" s="101"/>
      <c r="F69" s="101"/>
      <c r="G69" s="101"/>
      <c r="H69" s="101"/>
      <c r="I69" s="101"/>
      <c r="J69" s="101"/>
      <c r="K69" s="101"/>
      <c r="L69" s="101"/>
      <c r="M69" s="101"/>
      <c r="N69" s="246" t="s">
        <v>151</v>
      </c>
      <c r="O69" s="246"/>
      <c r="P69" s="246"/>
      <c r="Q69" s="210"/>
    </row>
    <row r="70" spans="1:17" ht="9.75" customHeight="1">
      <c r="A70" s="209"/>
      <c r="B70" s="115"/>
      <c r="C70" s="115"/>
      <c r="D70" s="100"/>
      <c r="E70" s="101"/>
      <c r="F70" s="101"/>
      <c r="G70" s="101"/>
      <c r="H70" s="101"/>
      <c r="I70" s="101"/>
      <c r="J70" s="101"/>
      <c r="K70" s="101"/>
      <c r="L70" s="101"/>
      <c r="M70" s="101"/>
      <c r="N70" s="247" t="s">
        <v>152</v>
      </c>
      <c r="O70" s="247"/>
      <c r="P70" s="247"/>
      <c r="Q70" s="210"/>
    </row>
    <row r="71" spans="1:17" ht="3.75" customHeight="1">
      <c r="A71" s="227"/>
      <c r="B71" s="224"/>
      <c r="C71" s="224"/>
      <c r="D71" s="228"/>
      <c r="E71" s="223"/>
      <c r="F71" s="223"/>
      <c r="G71" s="223"/>
      <c r="H71" s="223"/>
      <c r="I71" s="223"/>
      <c r="J71" s="223"/>
      <c r="K71" s="223"/>
      <c r="L71" s="223"/>
      <c r="M71" s="223"/>
      <c r="N71" s="223"/>
      <c r="O71" s="223"/>
      <c r="P71" s="223"/>
      <c r="Q71" s="229"/>
    </row>
    <row r="72" spans="1:17" ht="7.5" customHeight="1">
      <c r="A72" s="115"/>
      <c r="B72" s="115"/>
      <c r="C72" s="115"/>
      <c r="D72" s="100"/>
      <c r="E72" s="101"/>
      <c r="F72" s="101"/>
      <c r="G72" s="101"/>
      <c r="H72" s="101"/>
      <c r="I72" s="101"/>
      <c r="J72" s="101"/>
      <c r="K72" s="101"/>
      <c r="L72" s="101"/>
      <c r="M72" s="101"/>
      <c r="N72" s="101"/>
      <c r="O72" s="101"/>
      <c r="P72" s="101"/>
      <c r="Q72" s="101"/>
    </row>
    <row r="73" spans="1:17" ht="13.5" customHeight="1">
      <c r="A73" s="188" t="str">
        <f>Rev_Date</f>
        <v>REVISED JULY 1, 2010</v>
      </c>
      <c r="F73" s="188"/>
      <c r="G73" s="188"/>
      <c r="H73" s="882" t="str">
        <f>Exp_Date</f>
        <v>FORM EXPIRES 6-30-12</v>
      </c>
      <c r="I73" s="233"/>
      <c r="J73" s="233"/>
      <c r="K73" s="233"/>
      <c r="L73" s="233"/>
      <c r="M73" s="233"/>
      <c r="Q73" s="231" t="s">
        <v>153</v>
      </c>
    </row>
  </sheetData>
  <sheetProtection sheet="1" objects="1" scenarios="1"/>
  <printOptions horizontalCentered="1" verticalCentered="1"/>
  <pageMargins left="0.25" right="0.25" top="0.25" bottom="0.25" header="0.5" footer="0.5"/>
  <pageSetup blackAndWhite="1" fitToHeight="1" fitToWidth="1" orientation="portrait" scale="9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S53"/>
  <sheetViews>
    <sheetView showGridLines="0" showZeros="0" zoomScale="105" zoomScaleNormal="105" workbookViewId="0" topLeftCell="A1">
      <selection activeCell="E9" sqref="E9"/>
    </sheetView>
  </sheetViews>
  <sheetFormatPr defaultColWidth="9.140625" defaultRowHeight="12.75"/>
  <cols>
    <col min="1" max="1" width="6.7109375" style="4" customWidth="1"/>
    <col min="2" max="2" width="20.7109375" style="4" customWidth="1"/>
    <col min="3" max="3" width="1.7109375" style="4" customWidth="1"/>
    <col min="4" max="4" width="4.7109375" style="4" customWidth="1"/>
    <col min="5" max="5" width="6.7109375" style="4" customWidth="1"/>
    <col min="6" max="6" width="6.57421875" style="4" customWidth="1"/>
    <col min="7" max="7" width="7.7109375" style="4" customWidth="1"/>
    <col min="8" max="8" width="5.7109375" style="4" customWidth="1"/>
    <col min="9" max="9" width="6.7109375" style="4" customWidth="1"/>
    <col min="10" max="10" width="6.421875" style="4" customWidth="1"/>
    <col min="11" max="11" width="7.7109375" style="4" customWidth="1"/>
    <col min="12" max="12" width="5.7109375" style="4" customWidth="1"/>
    <col min="13" max="13" width="5.28125" style="4" customWidth="1"/>
    <col min="14" max="14" width="2.7109375" style="4" customWidth="1"/>
    <col min="15" max="19" width="1.7109375" style="4" customWidth="1"/>
    <col min="20" max="16384" width="9.140625" style="4" customWidth="1"/>
  </cols>
  <sheetData>
    <row r="1" spans="1:19" ht="18.75" customHeight="1">
      <c r="A1" s="248" t="s">
        <v>154</v>
      </c>
      <c r="B1" s="249"/>
      <c r="C1" s="249"/>
      <c r="D1" s="166"/>
      <c r="E1" s="166"/>
      <c r="F1" s="166"/>
      <c r="G1" s="166"/>
      <c r="H1" s="166"/>
      <c r="I1" s="166"/>
      <c r="J1" s="166"/>
      <c r="K1" s="166"/>
      <c r="L1" s="166"/>
      <c r="M1" s="166"/>
      <c r="N1" s="166"/>
      <c r="O1" s="166"/>
      <c r="P1" s="166"/>
      <c r="Q1" s="166"/>
      <c r="R1" s="166"/>
      <c r="S1" s="250"/>
    </row>
    <row r="2" spans="1:19" ht="8.25" customHeight="1">
      <c r="A2" s="168" t="s">
        <v>634</v>
      </c>
      <c r="B2" s="111"/>
      <c r="C2" s="111"/>
      <c r="D2" s="68"/>
      <c r="E2" s="68"/>
      <c r="F2" s="168" t="s">
        <v>116</v>
      </c>
      <c r="G2" s="68"/>
      <c r="H2" s="68"/>
      <c r="I2" s="111"/>
      <c r="J2" s="111"/>
      <c r="K2" s="111"/>
      <c r="L2" s="111"/>
      <c r="M2" s="168" t="s">
        <v>120</v>
      </c>
      <c r="N2" s="111"/>
      <c r="O2" s="68"/>
      <c r="P2" s="68"/>
      <c r="Q2" s="68"/>
      <c r="R2" s="68"/>
      <c r="S2" s="169"/>
    </row>
    <row r="3" spans="1:19" s="153" customFormat="1" ht="12.75">
      <c r="A3" s="177">
        <f>'F01'!D5</f>
        <v>0</v>
      </c>
      <c r="B3" s="251"/>
      <c r="C3" s="251"/>
      <c r="F3" s="177">
        <f>'F01'!D6</f>
        <v>0</v>
      </c>
      <c r="I3" s="251"/>
      <c r="J3" s="251"/>
      <c r="K3" s="251"/>
      <c r="L3" s="251"/>
      <c r="M3" s="177"/>
      <c r="N3" s="159">
        <f>'F01'!K1</f>
        <v>0</v>
      </c>
      <c r="O3" s="159"/>
      <c r="P3" s="252" t="s">
        <v>1</v>
      </c>
      <c r="Q3" s="159">
        <f>'F01'!M1</f>
        <v>0</v>
      </c>
      <c r="R3" s="159"/>
      <c r="S3" s="254"/>
    </row>
    <row r="4" spans="1:19" ht="5.25" customHeight="1" thickBot="1">
      <c r="A4" s="255"/>
      <c r="B4" s="256"/>
      <c r="C4" s="256"/>
      <c r="D4" s="256"/>
      <c r="E4" s="256"/>
      <c r="F4" s="255"/>
      <c r="G4" s="256"/>
      <c r="H4" s="256"/>
      <c r="I4" s="256"/>
      <c r="J4" s="256"/>
      <c r="K4" s="256"/>
      <c r="L4" s="256"/>
      <c r="M4" s="255"/>
      <c r="N4" s="256"/>
      <c r="O4" s="256"/>
      <c r="P4" s="256"/>
      <c r="Q4" s="256"/>
      <c r="R4" s="256"/>
      <c r="S4" s="257"/>
    </row>
    <row r="5" spans="1:19" ht="15.75" customHeight="1" thickTop="1">
      <c r="A5" s="171"/>
      <c r="B5" s="70"/>
      <c r="C5" s="70"/>
      <c r="D5" s="70"/>
      <c r="E5" s="258" t="s">
        <v>155</v>
      </c>
      <c r="F5" s="129"/>
      <c r="G5" s="129"/>
      <c r="H5" s="129"/>
      <c r="I5" s="129"/>
      <c r="J5" s="129"/>
      <c r="K5" s="129"/>
      <c r="L5" s="129"/>
      <c r="M5" s="129"/>
      <c r="N5" s="129"/>
      <c r="O5" s="129"/>
      <c r="P5" s="129"/>
      <c r="Q5" s="129"/>
      <c r="R5" s="129"/>
      <c r="S5" s="259"/>
    </row>
    <row r="6" spans="1:19" ht="15.75" customHeight="1">
      <c r="A6" s="173"/>
      <c r="B6" s="128"/>
      <c r="C6" s="128"/>
      <c r="D6" s="128"/>
      <c r="E6" s="260" t="s">
        <v>156</v>
      </c>
      <c r="F6" s="123"/>
      <c r="G6" s="261"/>
      <c r="H6" s="262"/>
      <c r="I6" s="263" t="s">
        <v>157</v>
      </c>
      <c r="J6" s="264"/>
      <c r="K6" s="264"/>
      <c r="L6" s="129"/>
      <c r="M6" s="265" t="s">
        <v>158</v>
      </c>
      <c r="N6" s="129"/>
      <c r="O6" s="129"/>
      <c r="P6" s="129"/>
      <c r="Q6" s="129"/>
      <c r="R6" s="129"/>
      <c r="S6" s="259"/>
    </row>
    <row r="7" spans="1:19" ht="15.75" customHeight="1">
      <c r="A7" s="266" t="s">
        <v>159</v>
      </c>
      <c r="B7" s="267"/>
      <c r="C7" s="267"/>
      <c r="D7" s="268" t="s">
        <v>160</v>
      </c>
      <c r="E7" s="269" t="s">
        <v>161</v>
      </c>
      <c r="F7" s="270" t="s">
        <v>162</v>
      </c>
      <c r="G7" s="270" t="s">
        <v>163</v>
      </c>
      <c r="H7" s="271" t="s">
        <v>164</v>
      </c>
      <c r="I7" s="272" t="s">
        <v>165</v>
      </c>
      <c r="J7" s="268" t="s">
        <v>166</v>
      </c>
      <c r="K7" s="266" t="s">
        <v>167</v>
      </c>
      <c r="L7" s="268" t="s">
        <v>168</v>
      </c>
      <c r="M7" s="273" t="s">
        <v>169</v>
      </c>
      <c r="N7" s="267"/>
      <c r="O7" s="266" t="s">
        <v>170</v>
      </c>
      <c r="P7" s="267"/>
      <c r="Q7" s="267"/>
      <c r="R7" s="267"/>
      <c r="S7" s="274"/>
    </row>
    <row r="8" spans="1:19" ht="36" customHeight="1" thickBot="1">
      <c r="A8" s="275" t="s">
        <v>171</v>
      </c>
      <c r="B8" s="276"/>
      <c r="C8" s="276"/>
      <c r="D8" s="277" t="s">
        <v>700</v>
      </c>
      <c r="E8" s="278" t="s">
        <v>172</v>
      </c>
      <c r="F8" s="277" t="s">
        <v>173</v>
      </c>
      <c r="G8" s="277" t="s">
        <v>174</v>
      </c>
      <c r="H8" s="279" t="s">
        <v>701</v>
      </c>
      <c r="I8" s="280" t="s">
        <v>172</v>
      </c>
      <c r="J8" s="277" t="s">
        <v>173</v>
      </c>
      <c r="K8" s="277" t="s">
        <v>175</v>
      </c>
      <c r="L8" s="279" t="s">
        <v>701</v>
      </c>
      <c r="M8" s="281" t="s">
        <v>176</v>
      </c>
      <c r="N8" s="282"/>
      <c r="O8" s="283" t="s">
        <v>719</v>
      </c>
      <c r="P8" s="282"/>
      <c r="Q8" s="282"/>
      <c r="R8" s="282"/>
      <c r="S8" s="284"/>
    </row>
    <row r="9" spans="1:19" ht="16.5" customHeight="1" thickBot="1" thickTop="1">
      <c r="A9" s="255" t="s">
        <v>177</v>
      </c>
      <c r="B9" s="256"/>
      <c r="C9" s="256"/>
      <c r="D9" s="285" t="s">
        <v>178</v>
      </c>
      <c r="E9" s="286"/>
      <c r="F9" s="287"/>
      <c r="G9" s="22">
        <f aca="true" t="shared" si="0" ref="G9:G31">E9*F9</f>
        <v>0</v>
      </c>
      <c r="H9" s="71" t="s">
        <v>179</v>
      </c>
      <c r="I9" s="288"/>
      <c r="J9" s="287"/>
      <c r="K9" s="22">
        <f aca="true" t="shared" si="1" ref="K9:K31">I9*J9</f>
        <v>0</v>
      </c>
      <c r="L9" s="17" t="s">
        <v>179</v>
      </c>
      <c r="M9" s="23">
        <f aca="true" t="shared" si="2" ref="M9:M31">G9+K9</f>
        <v>0</v>
      </c>
      <c r="N9" s="73"/>
      <c r="O9" s="20" t="s">
        <v>180</v>
      </c>
      <c r="P9" s="19"/>
      <c r="Q9" s="19"/>
      <c r="R9" s="19"/>
      <c r="S9" s="21"/>
    </row>
    <row r="10" spans="1:19" ht="16.5" customHeight="1" thickTop="1">
      <c r="A10" s="173" t="s">
        <v>181</v>
      </c>
      <c r="B10" s="128"/>
      <c r="C10" s="128"/>
      <c r="D10" s="289">
        <v>50</v>
      </c>
      <c r="E10" s="36"/>
      <c r="F10" s="81"/>
      <c r="G10" s="24">
        <f t="shared" si="0"/>
        <v>0</v>
      </c>
      <c r="H10" s="290">
        <f aca="true" t="shared" si="3" ref="H10:H31">IF(E10&gt;659,F10*D10,0)</f>
        <v>0</v>
      </c>
      <c r="I10" s="38"/>
      <c r="J10" s="81"/>
      <c r="K10" s="24">
        <f t="shared" si="1"/>
        <v>0</v>
      </c>
      <c r="L10" s="290">
        <f aca="true" t="shared" si="4" ref="L10:L31">IF(I10&gt;659,J10*D10,0)</f>
        <v>0</v>
      </c>
      <c r="M10" s="26">
        <f t="shared" si="2"/>
        <v>0</v>
      </c>
      <c r="N10" s="39"/>
      <c r="O10" s="27">
        <f aca="true" t="shared" si="5" ref="O10:O31">H10+L10</f>
        <v>0</v>
      </c>
      <c r="P10" s="39"/>
      <c r="Q10" s="39"/>
      <c r="R10" s="39"/>
      <c r="S10" s="40"/>
    </row>
    <row r="11" spans="1:19" ht="16.5" customHeight="1">
      <c r="A11" s="173" t="s">
        <v>181</v>
      </c>
      <c r="B11" s="128"/>
      <c r="C11" s="128"/>
      <c r="D11" s="289">
        <v>50</v>
      </c>
      <c r="E11" s="36"/>
      <c r="F11" s="81"/>
      <c r="G11" s="24">
        <f t="shared" si="0"/>
        <v>0</v>
      </c>
      <c r="H11" s="290">
        <f t="shared" si="3"/>
        <v>0</v>
      </c>
      <c r="I11" s="38"/>
      <c r="J11" s="81"/>
      <c r="K11" s="24">
        <f t="shared" si="1"/>
        <v>0</v>
      </c>
      <c r="L11" s="290">
        <f t="shared" si="4"/>
        <v>0</v>
      </c>
      <c r="M11" s="26">
        <f t="shared" si="2"/>
        <v>0</v>
      </c>
      <c r="N11" s="39"/>
      <c r="O11" s="27">
        <f t="shared" si="5"/>
        <v>0</v>
      </c>
      <c r="P11" s="39"/>
      <c r="Q11" s="39"/>
      <c r="R11" s="39"/>
      <c r="S11" s="40"/>
    </row>
    <row r="12" spans="1:19" ht="16.5" customHeight="1">
      <c r="A12" s="173" t="s">
        <v>181</v>
      </c>
      <c r="B12" s="128"/>
      <c r="C12" s="128"/>
      <c r="D12" s="289">
        <v>50</v>
      </c>
      <c r="E12" s="36"/>
      <c r="F12" s="81"/>
      <c r="G12" s="24">
        <f t="shared" si="0"/>
        <v>0</v>
      </c>
      <c r="H12" s="290">
        <f t="shared" si="3"/>
        <v>0</v>
      </c>
      <c r="I12" s="38"/>
      <c r="J12" s="81"/>
      <c r="K12" s="24">
        <f t="shared" si="1"/>
        <v>0</v>
      </c>
      <c r="L12" s="290">
        <f t="shared" si="4"/>
        <v>0</v>
      </c>
      <c r="M12" s="26">
        <f t="shared" si="2"/>
        <v>0</v>
      </c>
      <c r="N12" s="39"/>
      <c r="O12" s="27">
        <f t="shared" si="5"/>
        <v>0</v>
      </c>
      <c r="P12" s="39"/>
      <c r="Q12" s="39"/>
      <c r="R12" s="39"/>
      <c r="S12" s="40"/>
    </row>
    <row r="13" spans="1:19" ht="16.5" customHeight="1">
      <c r="A13" s="173" t="s">
        <v>182</v>
      </c>
      <c r="B13" s="128"/>
      <c r="C13" s="128"/>
      <c r="D13" s="289">
        <v>25</v>
      </c>
      <c r="E13" s="36"/>
      <c r="F13" s="81"/>
      <c r="G13" s="24">
        <f t="shared" si="0"/>
        <v>0</v>
      </c>
      <c r="H13" s="290">
        <f t="shared" si="3"/>
        <v>0</v>
      </c>
      <c r="I13" s="38"/>
      <c r="J13" s="81"/>
      <c r="K13" s="24">
        <f t="shared" si="1"/>
        <v>0</v>
      </c>
      <c r="L13" s="290">
        <f t="shared" si="4"/>
        <v>0</v>
      </c>
      <c r="M13" s="26">
        <f t="shared" si="2"/>
        <v>0</v>
      </c>
      <c r="N13" s="39"/>
      <c r="O13" s="27">
        <f t="shared" si="5"/>
        <v>0</v>
      </c>
      <c r="P13" s="39"/>
      <c r="Q13" s="39"/>
      <c r="R13" s="39"/>
      <c r="S13" s="40"/>
    </row>
    <row r="14" spans="1:19" ht="16.5" customHeight="1">
      <c r="A14" s="173" t="s">
        <v>182</v>
      </c>
      <c r="B14" s="128"/>
      <c r="C14" s="128"/>
      <c r="D14" s="289">
        <v>25</v>
      </c>
      <c r="E14" s="36"/>
      <c r="F14" s="81"/>
      <c r="G14" s="24">
        <f t="shared" si="0"/>
        <v>0</v>
      </c>
      <c r="H14" s="290">
        <f t="shared" si="3"/>
        <v>0</v>
      </c>
      <c r="I14" s="38"/>
      <c r="J14" s="81"/>
      <c r="K14" s="24">
        <f t="shared" si="1"/>
        <v>0</v>
      </c>
      <c r="L14" s="290">
        <f t="shared" si="4"/>
        <v>0</v>
      </c>
      <c r="M14" s="26">
        <f t="shared" si="2"/>
        <v>0</v>
      </c>
      <c r="N14" s="39"/>
      <c r="O14" s="27">
        <f t="shared" si="5"/>
        <v>0</v>
      </c>
      <c r="P14" s="39"/>
      <c r="Q14" s="39"/>
      <c r="R14" s="39"/>
      <c r="S14" s="40"/>
    </row>
    <row r="15" spans="1:19" ht="16.5" customHeight="1" thickBot="1">
      <c r="A15" s="255" t="s">
        <v>182</v>
      </c>
      <c r="B15" s="256"/>
      <c r="C15" s="256"/>
      <c r="D15" s="285">
        <v>25</v>
      </c>
      <c r="E15" s="286"/>
      <c r="F15" s="287"/>
      <c r="G15" s="22">
        <f t="shared" si="0"/>
        <v>0</v>
      </c>
      <c r="H15" s="72">
        <f t="shared" si="3"/>
        <v>0</v>
      </c>
      <c r="I15" s="288"/>
      <c r="J15" s="287"/>
      <c r="K15" s="22">
        <f t="shared" si="1"/>
        <v>0</v>
      </c>
      <c r="L15" s="72">
        <f t="shared" si="4"/>
        <v>0</v>
      </c>
      <c r="M15" s="23">
        <f t="shared" si="2"/>
        <v>0</v>
      </c>
      <c r="N15" s="73"/>
      <c r="O15" s="29">
        <f t="shared" si="5"/>
        <v>0</v>
      </c>
      <c r="P15" s="73"/>
      <c r="Q15" s="73"/>
      <c r="R15" s="73"/>
      <c r="S15" s="76"/>
    </row>
    <row r="16" spans="1:19" ht="16.5" customHeight="1" thickTop="1">
      <c r="A16" s="173" t="s">
        <v>183</v>
      </c>
      <c r="B16" s="128"/>
      <c r="C16" s="128"/>
      <c r="D16" s="289">
        <v>25</v>
      </c>
      <c r="E16" s="36"/>
      <c r="F16" s="81"/>
      <c r="G16" s="24">
        <f t="shared" si="0"/>
        <v>0</v>
      </c>
      <c r="H16" s="290">
        <f t="shared" si="3"/>
        <v>0</v>
      </c>
      <c r="I16" s="38"/>
      <c r="J16" s="81"/>
      <c r="K16" s="24">
        <f t="shared" si="1"/>
        <v>0</v>
      </c>
      <c r="L16" s="290">
        <f t="shared" si="4"/>
        <v>0</v>
      </c>
      <c r="M16" s="26">
        <f t="shared" si="2"/>
        <v>0</v>
      </c>
      <c r="N16" s="39"/>
      <c r="O16" s="27">
        <f t="shared" si="5"/>
        <v>0</v>
      </c>
      <c r="P16" s="39"/>
      <c r="Q16" s="39"/>
      <c r="R16" s="39"/>
      <c r="S16" s="40"/>
    </row>
    <row r="17" spans="1:19" ht="16.5" customHeight="1">
      <c r="A17" s="173" t="s">
        <v>183</v>
      </c>
      <c r="B17" s="128"/>
      <c r="C17" s="128"/>
      <c r="D17" s="289">
        <v>25</v>
      </c>
      <c r="E17" s="36"/>
      <c r="F17" s="81"/>
      <c r="G17" s="24">
        <f t="shared" si="0"/>
        <v>0</v>
      </c>
      <c r="H17" s="290">
        <f t="shared" si="3"/>
        <v>0</v>
      </c>
      <c r="I17" s="38"/>
      <c r="J17" s="81"/>
      <c r="K17" s="24">
        <f t="shared" si="1"/>
        <v>0</v>
      </c>
      <c r="L17" s="290">
        <f t="shared" si="4"/>
        <v>0</v>
      </c>
      <c r="M17" s="26">
        <f t="shared" si="2"/>
        <v>0</v>
      </c>
      <c r="N17" s="39"/>
      <c r="O17" s="27">
        <f t="shared" si="5"/>
        <v>0</v>
      </c>
      <c r="P17" s="39"/>
      <c r="Q17" s="39"/>
      <c r="R17" s="39"/>
      <c r="S17" s="40"/>
    </row>
    <row r="18" spans="1:19" ht="16.5" customHeight="1">
      <c r="A18" s="173" t="s">
        <v>183</v>
      </c>
      <c r="B18" s="128"/>
      <c r="C18" s="128"/>
      <c r="D18" s="289">
        <v>25</v>
      </c>
      <c r="E18" s="36"/>
      <c r="F18" s="81"/>
      <c r="G18" s="24">
        <f t="shared" si="0"/>
        <v>0</v>
      </c>
      <c r="H18" s="290">
        <f t="shared" si="3"/>
        <v>0</v>
      </c>
      <c r="I18" s="38"/>
      <c r="J18" s="81"/>
      <c r="K18" s="24">
        <f t="shared" si="1"/>
        <v>0</v>
      </c>
      <c r="L18" s="290">
        <f t="shared" si="4"/>
        <v>0</v>
      </c>
      <c r="M18" s="26">
        <f t="shared" si="2"/>
        <v>0</v>
      </c>
      <c r="N18" s="39"/>
      <c r="O18" s="27">
        <f t="shared" si="5"/>
        <v>0</v>
      </c>
      <c r="P18" s="39"/>
      <c r="Q18" s="39"/>
      <c r="R18" s="39"/>
      <c r="S18" s="40"/>
    </row>
    <row r="19" spans="1:19" ht="16.5" customHeight="1">
      <c r="A19" s="173" t="s">
        <v>183</v>
      </c>
      <c r="B19" s="128"/>
      <c r="C19" s="128"/>
      <c r="D19" s="289">
        <v>25</v>
      </c>
      <c r="E19" s="36"/>
      <c r="F19" s="81"/>
      <c r="G19" s="24">
        <f t="shared" si="0"/>
        <v>0</v>
      </c>
      <c r="H19" s="290">
        <f t="shared" si="3"/>
        <v>0</v>
      </c>
      <c r="I19" s="38"/>
      <c r="J19" s="81"/>
      <c r="K19" s="24">
        <f t="shared" si="1"/>
        <v>0</v>
      </c>
      <c r="L19" s="290">
        <f t="shared" si="4"/>
        <v>0</v>
      </c>
      <c r="M19" s="26">
        <f t="shared" si="2"/>
        <v>0</v>
      </c>
      <c r="N19" s="39"/>
      <c r="O19" s="27">
        <f t="shared" si="5"/>
        <v>0</v>
      </c>
      <c r="P19" s="39"/>
      <c r="Q19" s="39"/>
      <c r="R19" s="39"/>
      <c r="S19" s="40"/>
    </row>
    <row r="20" spans="1:19" ht="16.5" customHeight="1">
      <c r="A20" s="173" t="s">
        <v>183</v>
      </c>
      <c r="B20" s="128"/>
      <c r="C20" s="128"/>
      <c r="D20" s="289">
        <v>25</v>
      </c>
      <c r="E20" s="36"/>
      <c r="F20" s="81"/>
      <c r="G20" s="24">
        <f t="shared" si="0"/>
        <v>0</v>
      </c>
      <c r="H20" s="290">
        <f t="shared" si="3"/>
        <v>0</v>
      </c>
      <c r="I20" s="38"/>
      <c r="J20" s="81"/>
      <c r="K20" s="24">
        <f t="shared" si="1"/>
        <v>0</v>
      </c>
      <c r="L20" s="290">
        <f t="shared" si="4"/>
        <v>0</v>
      </c>
      <c r="M20" s="26">
        <f t="shared" si="2"/>
        <v>0</v>
      </c>
      <c r="N20" s="39"/>
      <c r="O20" s="27">
        <f t="shared" si="5"/>
        <v>0</v>
      </c>
      <c r="P20" s="39"/>
      <c r="Q20" s="39"/>
      <c r="R20" s="39"/>
      <c r="S20" s="40"/>
    </row>
    <row r="21" spans="1:19" ht="16.5" customHeight="1">
      <c r="A21" s="173" t="s">
        <v>183</v>
      </c>
      <c r="B21" s="128"/>
      <c r="C21" s="128"/>
      <c r="D21" s="289">
        <v>25</v>
      </c>
      <c r="E21" s="36"/>
      <c r="F21" s="81"/>
      <c r="G21" s="24">
        <f t="shared" si="0"/>
        <v>0</v>
      </c>
      <c r="H21" s="290">
        <f t="shared" si="3"/>
        <v>0</v>
      </c>
      <c r="I21" s="38"/>
      <c r="J21" s="81"/>
      <c r="K21" s="24">
        <f t="shared" si="1"/>
        <v>0</v>
      </c>
      <c r="L21" s="290">
        <f t="shared" si="4"/>
        <v>0</v>
      </c>
      <c r="M21" s="26">
        <f t="shared" si="2"/>
        <v>0</v>
      </c>
      <c r="N21" s="39"/>
      <c r="O21" s="27">
        <f t="shared" si="5"/>
        <v>0</v>
      </c>
      <c r="P21" s="39"/>
      <c r="Q21" s="39"/>
      <c r="R21" s="39"/>
      <c r="S21" s="40"/>
    </row>
    <row r="22" spans="1:19" ht="16.5" customHeight="1">
      <c r="A22" s="173" t="s">
        <v>183</v>
      </c>
      <c r="B22" s="128"/>
      <c r="C22" s="128"/>
      <c r="D22" s="289">
        <v>25</v>
      </c>
      <c r="E22" s="36"/>
      <c r="F22" s="81"/>
      <c r="G22" s="24">
        <f t="shared" si="0"/>
        <v>0</v>
      </c>
      <c r="H22" s="290">
        <f t="shared" si="3"/>
        <v>0</v>
      </c>
      <c r="I22" s="38"/>
      <c r="J22" s="81"/>
      <c r="K22" s="24">
        <f t="shared" si="1"/>
        <v>0</v>
      </c>
      <c r="L22" s="290">
        <f t="shared" si="4"/>
        <v>0</v>
      </c>
      <c r="M22" s="26">
        <f t="shared" si="2"/>
        <v>0</v>
      </c>
      <c r="N22" s="39"/>
      <c r="O22" s="27">
        <f t="shared" si="5"/>
        <v>0</v>
      </c>
      <c r="P22" s="39"/>
      <c r="Q22" s="39"/>
      <c r="R22" s="39"/>
      <c r="S22" s="40"/>
    </row>
    <row r="23" spans="1:19" ht="16.5" customHeight="1">
      <c r="A23" s="173" t="s">
        <v>183</v>
      </c>
      <c r="B23" s="128"/>
      <c r="C23" s="128"/>
      <c r="D23" s="289">
        <v>25</v>
      </c>
      <c r="E23" s="36"/>
      <c r="F23" s="81"/>
      <c r="G23" s="24">
        <f t="shared" si="0"/>
        <v>0</v>
      </c>
      <c r="H23" s="290">
        <f t="shared" si="3"/>
        <v>0</v>
      </c>
      <c r="I23" s="38"/>
      <c r="J23" s="81"/>
      <c r="K23" s="24">
        <f t="shared" si="1"/>
        <v>0</v>
      </c>
      <c r="L23" s="290">
        <f t="shared" si="4"/>
        <v>0</v>
      </c>
      <c r="M23" s="26">
        <f t="shared" si="2"/>
        <v>0</v>
      </c>
      <c r="N23" s="39"/>
      <c r="O23" s="27">
        <f t="shared" si="5"/>
        <v>0</v>
      </c>
      <c r="P23" s="39"/>
      <c r="Q23" s="39"/>
      <c r="R23" s="39"/>
      <c r="S23" s="40"/>
    </row>
    <row r="24" spans="1:19" ht="16.5" customHeight="1">
      <c r="A24" s="173" t="s">
        <v>183</v>
      </c>
      <c r="B24" s="128"/>
      <c r="C24" s="128"/>
      <c r="D24" s="289">
        <v>25</v>
      </c>
      <c r="E24" s="36"/>
      <c r="F24" s="81"/>
      <c r="G24" s="24">
        <f t="shared" si="0"/>
        <v>0</v>
      </c>
      <c r="H24" s="290">
        <f t="shared" si="3"/>
        <v>0</v>
      </c>
      <c r="I24" s="38"/>
      <c r="J24" s="81"/>
      <c r="K24" s="24">
        <f t="shared" si="1"/>
        <v>0</v>
      </c>
      <c r="L24" s="290">
        <f t="shared" si="4"/>
        <v>0</v>
      </c>
      <c r="M24" s="26">
        <f t="shared" si="2"/>
        <v>0</v>
      </c>
      <c r="N24" s="39"/>
      <c r="O24" s="27">
        <f t="shared" si="5"/>
        <v>0</v>
      </c>
      <c r="P24" s="39"/>
      <c r="Q24" s="39"/>
      <c r="R24" s="39"/>
      <c r="S24" s="40"/>
    </row>
    <row r="25" spans="1:19" ht="16.5" customHeight="1">
      <c r="A25" s="173" t="s">
        <v>183</v>
      </c>
      <c r="B25" s="128"/>
      <c r="C25" s="128"/>
      <c r="D25" s="289">
        <v>25</v>
      </c>
      <c r="E25" s="36"/>
      <c r="F25" s="81"/>
      <c r="G25" s="24">
        <f t="shared" si="0"/>
        <v>0</v>
      </c>
      <c r="H25" s="290">
        <f t="shared" si="3"/>
        <v>0</v>
      </c>
      <c r="I25" s="38"/>
      <c r="J25" s="81"/>
      <c r="K25" s="24">
        <f t="shared" si="1"/>
        <v>0</v>
      </c>
      <c r="L25" s="290">
        <f t="shared" si="4"/>
        <v>0</v>
      </c>
      <c r="M25" s="26">
        <f t="shared" si="2"/>
        <v>0</v>
      </c>
      <c r="N25" s="39"/>
      <c r="O25" s="27">
        <f t="shared" si="5"/>
        <v>0</v>
      </c>
      <c r="P25" s="39"/>
      <c r="Q25" s="39"/>
      <c r="R25" s="39"/>
      <c r="S25" s="40"/>
    </row>
    <row r="26" spans="1:19" ht="16.5" customHeight="1">
      <c r="A26" s="173" t="s">
        <v>183</v>
      </c>
      <c r="B26" s="128"/>
      <c r="C26" s="128"/>
      <c r="D26" s="289">
        <v>25</v>
      </c>
      <c r="E26" s="36"/>
      <c r="F26" s="81"/>
      <c r="G26" s="24">
        <f t="shared" si="0"/>
        <v>0</v>
      </c>
      <c r="H26" s="290">
        <f t="shared" si="3"/>
        <v>0</v>
      </c>
      <c r="I26" s="38"/>
      <c r="J26" s="81"/>
      <c r="K26" s="24">
        <f t="shared" si="1"/>
        <v>0</v>
      </c>
      <c r="L26" s="290">
        <f t="shared" si="4"/>
        <v>0</v>
      </c>
      <c r="M26" s="26">
        <f t="shared" si="2"/>
        <v>0</v>
      </c>
      <c r="N26" s="39"/>
      <c r="O26" s="27">
        <f t="shared" si="5"/>
        <v>0</v>
      </c>
      <c r="P26" s="39"/>
      <c r="Q26" s="39"/>
      <c r="R26" s="39"/>
      <c r="S26" s="40"/>
    </row>
    <row r="27" spans="1:19" ht="16.5" customHeight="1">
      <c r="A27" s="173" t="s">
        <v>183</v>
      </c>
      <c r="B27" s="128"/>
      <c r="C27" s="128"/>
      <c r="D27" s="289">
        <v>25</v>
      </c>
      <c r="E27" s="36"/>
      <c r="F27" s="81"/>
      <c r="G27" s="24">
        <f t="shared" si="0"/>
        <v>0</v>
      </c>
      <c r="H27" s="290">
        <f t="shared" si="3"/>
        <v>0</v>
      </c>
      <c r="I27" s="38"/>
      <c r="J27" s="81"/>
      <c r="K27" s="24">
        <f t="shared" si="1"/>
        <v>0</v>
      </c>
      <c r="L27" s="290">
        <f t="shared" si="4"/>
        <v>0</v>
      </c>
      <c r="M27" s="26">
        <f t="shared" si="2"/>
        <v>0</v>
      </c>
      <c r="N27" s="39"/>
      <c r="O27" s="27">
        <f t="shared" si="5"/>
        <v>0</v>
      </c>
      <c r="P27" s="39"/>
      <c r="Q27" s="39"/>
      <c r="R27" s="39"/>
      <c r="S27" s="40"/>
    </row>
    <row r="28" spans="1:19" ht="16.5" customHeight="1">
      <c r="A28" s="173" t="s">
        <v>183</v>
      </c>
      <c r="B28" s="128"/>
      <c r="C28" s="128"/>
      <c r="D28" s="289">
        <v>25</v>
      </c>
      <c r="E28" s="36"/>
      <c r="F28" s="81"/>
      <c r="G28" s="24">
        <f t="shared" si="0"/>
        <v>0</v>
      </c>
      <c r="H28" s="290">
        <f t="shared" si="3"/>
        <v>0</v>
      </c>
      <c r="I28" s="38"/>
      <c r="J28" s="81"/>
      <c r="K28" s="24">
        <f t="shared" si="1"/>
        <v>0</v>
      </c>
      <c r="L28" s="290">
        <f t="shared" si="4"/>
        <v>0</v>
      </c>
      <c r="M28" s="26">
        <f t="shared" si="2"/>
        <v>0</v>
      </c>
      <c r="N28" s="39"/>
      <c r="O28" s="27">
        <f t="shared" si="5"/>
        <v>0</v>
      </c>
      <c r="P28" s="39"/>
      <c r="Q28" s="39"/>
      <c r="R28" s="39"/>
      <c r="S28" s="40"/>
    </row>
    <row r="29" spans="1:19" ht="16.5" customHeight="1">
      <c r="A29" s="173" t="s">
        <v>183</v>
      </c>
      <c r="B29" s="128"/>
      <c r="C29" s="128"/>
      <c r="D29" s="289">
        <v>25</v>
      </c>
      <c r="E29" s="36"/>
      <c r="F29" s="81"/>
      <c r="G29" s="24">
        <f t="shared" si="0"/>
        <v>0</v>
      </c>
      <c r="H29" s="290">
        <f t="shared" si="3"/>
        <v>0</v>
      </c>
      <c r="I29" s="38"/>
      <c r="J29" s="81"/>
      <c r="K29" s="24">
        <f t="shared" si="1"/>
        <v>0</v>
      </c>
      <c r="L29" s="290">
        <f t="shared" si="4"/>
        <v>0</v>
      </c>
      <c r="M29" s="26">
        <f t="shared" si="2"/>
        <v>0</v>
      </c>
      <c r="N29" s="40"/>
      <c r="O29" s="27">
        <f t="shared" si="5"/>
        <v>0</v>
      </c>
      <c r="P29" s="39"/>
      <c r="Q29" s="39"/>
      <c r="R29" s="39"/>
      <c r="S29" s="40"/>
    </row>
    <row r="30" spans="1:19" ht="16.5" customHeight="1">
      <c r="A30" s="173" t="s">
        <v>183</v>
      </c>
      <c r="B30" s="128"/>
      <c r="C30" s="128"/>
      <c r="D30" s="289">
        <v>25</v>
      </c>
      <c r="E30" s="291"/>
      <c r="F30" s="84"/>
      <c r="G30" s="292">
        <f t="shared" si="0"/>
        <v>0</v>
      </c>
      <c r="H30" s="290">
        <f t="shared" si="3"/>
        <v>0</v>
      </c>
      <c r="I30" s="56"/>
      <c r="J30" s="84"/>
      <c r="K30" s="292">
        <f t="shared" si="1"/>
        <v>0</v>
      </c>
      <c r="L30" s="290">
        <f t="shared" si="4"/>
        <v>0</v>
      </c>
      <c r="M30" s="26">
        <f t="shared" si="2"/>
        <v>0</v>
      </c>
      <c r="N30" s="40"/>
      <c r="O30" s="27">
        <f t="shared" si="5"/>
        <v>0</v>
      </c>
      <c r="P30" s="39"/>
      <c r="Q30" s="39"/>
      <c r="R30" s="39"/>
      <c r="S30" s="40"/>
    </row>
    <row r="31" spans="1:19" ht="16.5" customHeight="1" thickBot="1">
      <c r="A31" s="255" t="s">
        <v>183</v>
      </c>
      <c r="B31" s="256"/>
      <c r="C31" s="256"/>
      <c r="D31" s="285">
        <v>25</v>
      </c>
      <c r="E31" s="293"/>
      <c r="F31" s="294"/>
      <c r="G31" s="295">
        <f t="shared" si="0"/>
        <v>0</v>
      </c>
      <c r="H31" s="290">
        <f t="shared" si="3"/>
        <v>0</v>
      </c>
      <c r="I31" s="296"/>
      <c r="J31" s="294"/>
      <c r="K31" s="297">
        <f t="shared" si="1"/>
        <v>0</v>
      </c>
      <c r="L31" s="290">
        <f t="shared" si="4"/>
        <v>0</v>
      </c>
      <c r="M31" s="23">
        <f t="shared" si="2"/>
        <v>0</v>
      </c>
      <c r="N31" s="76"/>
      <c r="O31" s="29">
        <f t="shared" si="5"/>
        <v>0</v>
      </c>
      <c r="P31" s="73"/>
      <c r="Q31" s="73"/>
      <c r="R31" s="73"/>
      <c r="S31" s="76"/>
    </row>
    <row r="32" spans="1:19" ht="16.5" customHeight="1" thickBot="1" thickTop="1">
      <c r="A32" s="255" t="s">
        <v>184</v>
      </c>
      <c r="B32" s="256"/>
      <c r="C32" s="256"/>
      <c r="D32" s="298" t="s">
        <v>178</v>
      </c>
      <c r="E32" s="282" t="s">
        <v>185</v>
      </c>
      <c r="F32" s="282"/>
      <c r="G32" s="282"/>
      <c r="H32" s="299"/>
      <c r="I32" s="282" t="s">
        <v>185</v>
      </c>
      <c r="J32" s="282"/>
      <c r="K32" s="282"/>
      <c r="L32" s="300"/>
      <c r="M32" s="301" t="s">
        <v>186</v>
      </c>
      <c r="N32" s="284"/>
      <c r="O32" s="282" t="s">
        <v>180</v>
      </c>
      <c r="P32" s="282"/>
      <c r="Q32" s="282"/>
      <c r="R32" s="282"/>
      <c r="S32" s="284"/>
    </row>
    <row r="33" spans="1:19" ht="16.5" customHeight="1" thickTop="1">
      <c r="A33" s="173" t="s">
        <v>550</v>
      </c>
      <c r="B33" s="128"/>
      <c r="C33" s="128"/>
      <c r="D33" s="302" t="s">
        <v>178</v>
      </c>
      <c r="E33" s="54"/>
      <c r="F33" s="84"/>
      <c r="G33" s="292">
        <f aca="true" t="shared" si="6" ref="G33:G38">E33*F33</f>
        <v>0</v>
      </c>
      <c r="H33" s="303" t="s">
        <v>179</v>
      </c>
      <c r="I33" s="54"/>
      <c r="J33" s="304"/>
      <c r="K33" s="292">
        <f aca="true" t="shared" si="7" ref="K33:K38">I33*J33</f>
        <v>0</v>
      </c>
      <c r="L33" s="130" t="s">
        <v>179</v>
      </c>
      <c r="M33" s="26">
        <f aca="true" t="shared" si="8" ref="M33:M38">G33+K33</f>
        <v>0</v>
      </c>
      <c r="N33" s="40"/>
      <c r="O33" s="129" t="s">
        <v>180</v>
      </c>
      <c r="P33" s="129"/>
      <c r="Q33" s="129"/>
      <c r="R33" s="129"/>
      <c r="S33" s="259"/>
    </row>
    <row r="34" spans="1:19" ht="16.5" customHeight="1">
      <c r="A34" s="173" t="s">
        <v>550</v>
      </c>
      <c r="B34" s="128"/>
      <c r="C34" s="128"/>
      <c r="D34" s="302" t="s">
        <v>178</v>
      </c>
      <c r="E34" s="54"/>
      <c r="F34" s="84"/>
      <c r="G34" s="292">
        <f t="shared" si="6"/>
        <v>0</v>
      </c>
      <c r="H34" s="303" t="s">
        <v>179</v>
      </c>
      <c r="I34" s="54"/>
      <c r="J34" s="304"/>
      <c r="K34" s="292">
        <f t="shared" si="7"/>
        <v>0</v>
      </c>
      <c r="L34" s="130" t="s">
        <v>179</v>
      </c>
      <c r="M34" s="26">
        <f t="shared" si="8"/>
        <v>0</v>
      </c>
      <c r="N34" s="40"/>
      <c r="O34" s="129" t="s">
        <v>180</v>
      </c>
      <c r="P34" s="129"/>
      <c r="Q34" s="129"/>
      <c r="R34" s="129"/>
      <c r="S34" s="259"/>
    </row>
    <row r="35" spans="1:19" ht="16.5" customHeight="1">
      <c r="A35" s="305" t="s">
        <v>551</v>
      </c>
      <c r="B35" s="306"/>
      <c r="C35" s="306"/>
      <c r="D35" s="302" t="s">
        <v>178</v>
      </c>
      <c r="E35" s="54"/>
      <c r="F35" s="86"/>
      <c r="G35" s="292">
        <f t="shared" si="6"/>
        <v>0</v>
      </c>
      <c r="H35" s="303" t="s">
        <v>179</v>
      </c>
      <c r="I35" s="54"/>
      <c r="J35" s="304"/>
      <c r="K35" s="292">
        <f t="shared" si="7"/>
        <v>0</v>
      </c>
      <c r="L35" s="130" t="s">
        <v>179</v>
      </c>
      <c r="M35" s="26">
        <f t="shared" si="8"/>
        <v>0</v>
      </c>
      <c r="N35" s="40"/>
      <c r="O35" s="129" t="s">
        <v>180</v>
      </c>
      <c r="P35" s="129"/>
      <c r="Q35" s="129"/>
      <c r="R35" s="129"/>
      <c r="S35" s="259"/>
    </row>
    <row r="36" spans="1:19" ht="16.5" customHeight="1">
      <c r="A36" s="305" t="s">
        <v>551</v>
      </c>
      <c r="B36" s="306"/>
      <c r="C36" s="306"/>
      <c r="D36" s="302" t="s">
        <v>178</v>
      </c>
      <c r="E36" s="54"/>
      <c r="F36" s="84"/>
      <c r="G36" s="292">
        <f t="shared" si="6"/>
        <v>0</v>
      </c>
      <c r="H36" s="303" t="s">
        <v>179</v>
      </c>
      <c r="I36" s="54"/>
      <c r="J36" s="304"/>
      <c r="K36" s="292">
        <f t="shared" si="7"/>
        <v>0</v>
      </c>
      <c r="L36" s="307" t="s">
        <v>179</v>
      </c>
      <c r="M36" s="26">
        <f t="shared" si="8"/>
        <v>0</v>
      </c>
      <c r="N36" s="40"/>
      <c r="O36" s="129" t="s">
        <v>180</v>
      </c>
      <c r="P36" s="129"/>
      <c r="Q36" s="129"/>
      <c r="R36" s="129"/>
      <c r="S36" s="259"/>
    </row>
    <row r="37" spans="1:19" ht="16.5" customHeight="1">
      <c r="A37" s="305" t="s">
        <v>636</v>
      </c>
      <c r="B37" s="306"/>
      <c r="C37" s="306"/>
      <c r="D37" s="302" t="s">
        <v>178</v>
      </c>
      <c r="E37" s="54"/>
      <c r="F37" s="84"/>
      <c r="G37" s="292">
        <f t="shared" si="6"/>
        <v>0</v>
      </c>
      <c r="H37" s="303" t="s">
        <v>179</v>
      </c>
      <c r="I37" s="54"/>
      <c r="J37" s="304"/>
      <c r="K37" s="292">
        <f t="shared" si="7"/>
        <v>0</v>
      </c>
      <c r="L37" s="307" t="s">
        <v>179</v>
      </c>
      <c r="M37" s="26">
        <f t="shared" si="8"/>
        <v>0</v>
      </c>
      <c r="N37" s="40"/>
      <c r="O37" s="129" t="s">
        <v>180</v>
      </c>
      <c r="P37" s="129"/>
      <c r="Q37" s="129"/>
      <c r="R37" s="129"/>
      <c r="S37" s="259"/>
    </row>
    <row r="38" spans="1:19" ht="13.5" customHeight="1">
      <c r="A38" s="171" t="s">
        <v>187</v>
      </c>
      <c r="B38" s="308"/>
      <c r="C38" s="2"/>
      <c r="D38" s="1024"/>
      <c r="E38" s="310"/>
      <c r="F38" s="82"/>
      <c r="G38" s="311">
        <f t="shared" si="6"/>
        <v>0</v>
      </c>
      <c r="H38" s="312">
        <f>IF(E38&gt;659,F38*D38,0)</f>
        <v>0</v>
      </c>
      <c r="I38" s="313"/>
      <c r="J38" s="314"/>
      <c r="K38" s="42">
        <f t="shared" si="7"/>
        <v>0</v>
      </c>
      <c r="L38" s="933">
        <f>IF(I38&gt;659,J38*D38,0)</f>
        <v>0</v>
      </c>
      <c r="M38" s="46">
        <f t="shared" si="8"/>
        <v>0</v>
      </c>
      <c r="N38" s="45"/>
      <c r="O38" s="315">
        <f>H38+L38</f>
        <v>0</v>
      </c>
      <c r="P38" s="49"/>
      <c r="Q38" s="49"/>
      <c r="R38" s="49"/>
      <c r="S38" s="316"/>
    </row>
    <row r="39" spans="1:19" ht="6" customHeight="1">
      <c r="A39" s="173"/>
      <c r="B39" s="317"/>
      <c r="C39" s="3"/>
      <c r="D39" s="318"/>
      <c r="E39" s="319"/>
      <c r="F39" s="320"/>
      <c r="G39" s="24"/>
      <c r="H39" s="321"/>
      <c r="I39" s="51"/>
      <c r="J39" s="322"/>
      <c r="K39" s="24"/>
      <c r="L39" s="934"/>
      <c r="M39" s="26"/>
      <c r="N39" s="39"/>
      <c r="O39" s="34"/>
      <c r="P39" s="323"/>
      <c r="Q39" s="323"/>
      <c r="R39" s="323"/>
      <c r="S39" s="324"/>
    </row>
    <row r="40" spans="1:19" ht="13.5" customHeight="1">
      <c r="A40" s="171" t="s">
        <v>187</v>
      </c>
      <c r="B40" s="308"/>
      <c r="C40" s="2"/>
      <c r="D40" s="1024"/>
      <c r="E40" s="310"/>
      <c r="F40" s="82"/>
      <c r="G40" s="311">
        <f>E40*F40</f>
        <v>0</v>
      </c>
      <c r="H40" s="312">
        <f>IF(E40&gt;659,F40*D40,0)</f>
        <v>0</v>
      </c>
      <c r="I40" s="313"/>
      <c r="J40" s="314"/>
      <c r="K40" s="42">
        <f>I40*J40</f>
        <v>0</v>
      </c>
      <c r="L40" s="933">
        <f>IF(I40&gt;659,J40*D40,0)</f>
        <v>0</v>
      </c>
      <c r="M40" s="46">
        <f>G40+K40</f>
        <v>0</v>
      </c>
      <c r="N40" s="45"/>
      <c r="O40" s="315">
        <f>H40+L40</f>
        <v>0</v>
      </c>
      <c r="P40" s="49"/>
      <c r="Q40" s="49"/>
      <c r="R40" s="49"/>
      <c r="S40" s="316"/>
    </row>
    <row r="41" spans="1:19" ht="6" customHeight="1">
      <c r="A41" s="173"/>
      <c r="B41" s="317"/>
      <c r="C41" s="3"/>
      <c r="D41" s="318"/>
      <c r="E41" s="319"/>
      <c r="F41" s="320"/>
      <c r="G41" s="24"/>
      <c r="H41" s="321"/>
      <c r="I41" s="51"/>
      <c r="J41" s="322"/>
      <c r="K41" s="24"/>
      <c r="L41" s="934"/>
      <c r="M41" s="26"/>
      <c r="N41" s="39"/>
      <c r="O41" s="34"/>
      <c r="P41" s="323"/>
      <c r="Q41" s="323"/>
      <c r="R41" s="323"/>
      <c r="S41" s="324"/>
    </row>
    <row r="42" spans="1:19" ht="13.5" customHeight="1">
      <c r="A42" s="171" t="s">
        <v>187</v>
      </c>
      <c r="B42" s="308"/>
      <c r="C42" s="2"/>
      <c r="D42" s="1024"/>
      <c r="E42" s="310"/>
      <c r="F42" s="82"/>
      <c r="G42" s="311">
        <f>E42*F42</f>
        <v>0</v>
      </c>
      <c r="H42" s="312">
        <f>IF(E42&gt;659,F42*D42,0)</f>
        <v>0</v>
      </c>
      <c r="I42" s="313"/>
      <c r="J42" s="314"/>
      <c r="K42" s="42">
        <f>I42*J42</f>
        <v>0</v>
      </c>
      <c r="L42" s="933">
        <f>IF(I42&gt;659,J42*D42,0)</f>
        <v>0</v>
      </c>
      <c r="M42" s="46">
        <f>G42+K42</f>
        <v>0</v>
      </c>
      <c r="N42" s="45"/>
      <c r="O42" s="315">
        <f>H42+L42</f>
        <v>0</v>
      </c>
      <c r="P42" s="49"/>
      <c r="Q42" s="49"/>
      <c r="R42" s="49"/>
      <c r="S42" s="316"/>
    </row>
    <row r="43" spans="1:19" ht="6" customHeight="1">
      <c r="A43" s="173"/>
      <c r="B43" s="317"/>
      <c r="C43" s="3"/>
      <c r="D43" s="318"/>
      <c r="E43" s="319"/>
      <c r="F43" s="320"/>
      <c r="G43" s="24"/>
      <c r="H43" s="321"/>
      <c r="I43" s="51"/>
      <c r="J43" s="322"/>
      <c r="K43" s="24"/>
      <c r="L43" s="934"/>
      <c r="M43" s="26"/>
      <c r="N43" s="39"/>
      <c r="O43" s="34"/>
      <c r="P43" s="323"/>
      <c r="Q43" s="323"/>
      <c r="R43" s="323"/>
      <c r="S43" s="324"/>
    </row>
    <row r="44" spans="1:19" ht="13.5" customHeight="1">
      <c r="A44" s="171" t="s">
        <v>187</v>
      </c>
      <c r="B44" s="308"/>
      <c r="C44" s="2"/>
      <c r="D44" s="1024"/>
      <c r="E44" s="310"/>
      <c r="F44" s="82"/>
      <c r="G44" s="311">
        <f>E44*F44</f>
        <v>0</v>
      </c>
      <c r="H44" s="312">
        <f>IF(E44&gt;659,F44*D44,0)</f>
        <v>0</v>
      </c>
      <c r="I44" s="313"/>
      <c r="J44" s="314"/>
      <c r="K44" s="42">
        <f>I44*J44</f>
        <v>0</v>
      </c>
      <c r="L44" s="933">
        <f>IF(I44&gt;659,J44*D44,0)</f>
        <v>0</v>
      </c>
      <c r="M44" s="46">
        <f>G44+K44</f>
        <v>0</v>
      </c>
      <c r="N44" s="45"/>
      <c r="O44" s="315">
        <f>H44+L44</f>
        <v>0</v>
      </c>
      <c r="P44" s="49"/>
      <c r="Q44" s="49"/>
      <c r="R44" s="49"/>
      <c r="S44" s="316"/>
    </row>
    <row r="45" spans="1:19" ht="6" customHeight="1">
      <c r="A45" s="173"/>
      <c r="B45" s="317"/>
      <c r="C45" s="3"/>
      <c r="D45" s="318"/>
      <c r="E45" s="319"/>
      <c r="F45" s="320"/>
      <c r="G45" s="24"/>
      <c r="H45" s="321"/>
      <c r="I45" s="51"/>
      <c r="J45" s="322"/>
      <c r="K45" s="24"/>
      <c r="L45" s="934"/>
      <c r="M45" s="26"/>
      <c r="N45" s="39"/>
      <c r="O45" s="34"/>
      <c r="P45" s="323"/>
      <c r="Q45" s="323"/>
      <c r="R45" s="323"/>
      <c r="S45" s="324"/>
    </row>
    <row r="46" spans="1:19" ht="13.5" customHeight="1">
      <c r="A46" s="171" t="s">
        <v>187</v>
      </c>
      <c r="B46" s="308"/>
      <c r="C46" s="2"/>
      <c r="D46" s="1024"/>
      <c r="E46" s="310"/>
      <c r="F46" s="82"/>
      <c r="G46" s="311">
        <f>E46*F46</f>
        <v>0</v>
      </c>
      <c r="H46" s="312">
        <f>IF(E46&gt;659,F46*D46,0)</f>
        <v>0</v>
      </c>
      <c r="I46" s="313"/>
      <c r="J46" s="314"/>
      <c r="K46" s="42">
        <f>I46*J46</f>
        <v>0</v>
      </c>
      <c r="L46" s="933">
        <f>IF(I46&gt;659,J46*D46,0)</f>
        <v>0</v>
      </c>
      <c r="M46" s="46">
        <f>G46+K46</f>
        <v>0</v>
      </c>
      <c r="N46" s="45"/>
      <c r="O46" s="315">
        <f>H46+L46</f>
        <v>0</v>
      </c>
      <c r="P46" s="49"/>
      <c r="Q46" s="49"/>
      <c r="R46" s="49"/>
      <c r="S46" s="316"/>
    </row>
    <row r="47" spans="1:19" ht="6" customHeight="1">
      <c r="A47" s="173"/>
      <c r="B47" s="317"/>
      <c r="C47" s="3"/>
      <c r="D47" s="318"/>
      <c r="E47" s="319"/>
      <c r="F47" s="320"/>
      <c r="G47" s="24"/>
      <c r="H47" s="321"/>
      <c r="I47" s="51"/>
      <c r="J47" s="322"/>
      <c r="K47" s="24"/>
      <c r="L47" s="934"/>
      <c r="M47" s="26"/>
      <c r="N47" s="39"/>
      <c r="O47" s="34"/>
      <c r="P47" s="323"/>
      <c r="Q47" s="323"/>
      <c r="R47" s="323"/>
      <c r="S47" s="324"/>
    </row>
    <row r="48" spans="1:19" ht="13.5" customHeight="1">
      <c r="A48" s="171" t="s">
        <v>187</v>
      </c>
      <c r="B48" s="308"/>
      <c r="C48" s="2"/>
      <c r="D48" s="1024"/>
      <c r="E48" s="310"/>
      <c r="F48" s="82"/>
      <c r="G48" s="311">
        <f>E48*F48</f>
        <v>0</v>
      </c>
      <c r="H48" s="312">
        <f>IF(E48&gt;659,F48*D48,0)</f>
        <v>0</v>
      </c>
      <c r="I48" s="313"/>
      <c r="J48" s="314"/>
      <c r="K48" s="42">
        <f>I48*J48</f>
        <v>0</v>
      </c>
      <c r="L48" s="933">
        <f>IF(I48&gt;659,J48*D48,0)</f>
        <v>0</v>
      </c>
      <c r="M48" s="46">
        <f>G48+K48</f>
        <v>0</v>
      </c>
      <c r="N48" s="45"/>
      <c r="O48" s="315">
        <f>H48+L48</f>
        <v>0</v>
      </c>
      <c r="P48" s="49"/>
      <c r="Q48" s="49"/>
      <c r="R48" s="49"/>
      <c r="S48" s="316"/>
    </row>
    <row r="49" spans="1:19" ht="6" customHeight="1">
      <c r="A49" s="173"/>
      <c r="B49" s="317"/>
      <c r="C49" s="3"/>
      <c r="D49" s="318"/>
      <c r="E49" s="319"/>
      <c r="F49" s="320"/>
      <c r="G49" s="24"/>
      <c r="H49" s="321"/>
      <c r="I49" s="51"/>
      <c r="J49" s="322"/>
      <c r="K49" s="24"/>
      <c r="L49" s="934"/>
      <c r="M49" s="26"/>
      <c r="N49" s="39"/>
      <c r="O49" s="34"/>
      <c r="P49" s="323"/>
      <c r="Q49" s="323"/>
      <c r="R49" s="323"/>
      <c r="S49" s="324"/>
    </row>
    <row r="50" spans="1:19" ht="13.5" customHeight="1">
      <c r="A50" s="171" t="s">
        <v>187</v>
      </c>
      <c r="B50" s="308"/>
      <c r="C50" s="2"/>
      <c r="D50" s="1024"/>
      <c r="E50" s="310"/>
      <c r="F50" s="325"/>
      <c r="G50" s="326">
        <f>E50*F50</f>
        <v>0</v>
      </c>
      <c r="H50" s="312">
        <f>IF(E50&gt;659,F50*D50,0)</f>
        <v>0</v>
      </c>
      <c r="I50" s="327"/>
      <c r="J50" s="328"/>
      <c r="K50" s="42">
        <f>I50*J50</f>
        <v>0</v>
      </c>
      <c r="L50" s="933">
        <f>IF(I50&gt;659,J50*D50,0)</f>
        <v>0</v>
      </c>
      <c r="M50" s="46">
        <f>G50+K50</f>
        <v>0</v>
      </c>
      <c r="N50" s="45"/>
      <c r="O50" s="79">
        <f>H50+L50</f>
        <v>0</v>
      </c>
      <c r="P50" s="97"/>
      <c r="Q50" s="97"/>
      <c r="R50" s="97"/>
      <c r="S50" s="329"/>
    </row>
    <row r="51" spans="1:19" ht="6" customHeight="1" thickBot="1">
      <c r="A51" s="255"/>
      <c r="B51" s="14"/>
      <c r="C51" s="14"/>
      <c r="D51" s="330"/>
      <c r="E51" s="18"/>
      <c r="F51" s="15"/>
      <c r="G51" s="16"/>
      <c r="H51" s="331"/>
      <c r="I51" s="332"/>
      <c r="J51" s="333"/>
      <c r="K51" s="334"/>
      <c r="L51" s="335"/>
      <c r="M51" s="336"/>
      <c r="N51" s="337"/>
      <c r="O51" s="338"/>
      <c r="P51" s="339"/>
      <c r="Q51" s="339"/>
      <c r="R51" s="339"/>
      <c r="S51" s="340"/>
    </row>
    <row r="52" spans="1:19" ht="17.25" customHeight="1" thickBot="1" thickTop="1">
      <c r="A52" s="255" t="s">
        <v>188</v>
      </c>
      <c r="B52" s="256"/>
      <c r="C52" s="256"/>
      <c r="D52" s="285" t="s">
        <v>178</v>
      </c>
      <c r="E52" s="341" t="s">
        <v>180</v>
      </c>
      <c r="F52" s="255" t="s">
        <v>180</v>
      </c>
      <c r="G52" s="22">
        <f>SUM(G9:G50)</f>
        <v>0</v>
      </c>
      <c r="H52" s="72">
        <f>SUM(H10:H50)</f>
        <v>0</v>
      </c>
      <c r="I52" s="256" t="s">
        <v>180</v>
      </c>
      <c r="J52" s="255" t="s">
        <v>180</v>
      </c>
      <c r="K52" s="22">
        <f>SUM(K9:K50)</f>
        <v>0</v>
      </c>
      <c r="L52" s="22">
        <f>SUM(L10:L50)</f>
        <v>0</v>
      </c>
      <c r="M52" s="23">
        <f>SUM(M9:M50)</f>
        <v>0</v>
      </c>
      <c r="N52" s="73"/>
      <c r="O52" s="50">
        <f>SUM(O10:O50)</f>
        <v>0</v>
      </c>
      <c r="P52" s="74"/>
      <c r="Q52" s="74"/>
      <c r="R52" s="74"/>
      <c r="S52" s="75"/>
    </row>
    <row r="53" spans="1:19" ht="15.75" customHeight="1" thickTop="1">
      <c r="A53" s="1" t="str">
        <f>Rev_Date</f>
        <v>REVISED JULY 1, 2010</v>
      </c>
      <c r="B53" s="1"/>
      <c r="C53" s="1"/>
      <c r="D53" s="1"/>
      <c r="E53" s="6" t="str">
        <f>Exp_Date</f>
        <v>FORM EXPIRES 6-30-12</v>
      </c>
      <c r="F53" s="6"/>
      <c r="G53" s="6"/>
      <c r="H53" s="6"/>
      <c r="I53" s="6"/>
      <c r="J53" s="6"/>
      <c r="K53" s="6"/>
      <c r="L53" s="6"/>
      <c r="M53" s="1"/>
      <c r="N53" s="1"/>
      <c r="O53" s="1"/>
      <c r="P53" s="1"/>
      <c r="Q53" s="1"/>
      <c r="R53" s="1"/>
      <c r="S53" s="5" t="s">
        <v>189</v>
      </c>
    </row>
  </sheetData>
  <sheetProtection sheet="1" objects="1" scenarios="1"/>
  <printOptions horizontalCentered="1" verticalCentered="1"/>
  <pageMargins left="0.25" right="0.25" top="0.25" bottom="0.25" header="0.5" footer="0.5"/>
  <pageSetup blackAndWhite="1" fitToHeight="1" fitToWidth="1" orientation="portrait" scale="97" r:id="rId1"/>
</worksheet>
</file>

<file path=xl/worksheets/sheet7.xml><?xml version="1.0" encoding="utf-8"?>
<worksheet xmlns="http://schemas.openxmlformats.org/spreadsheetml/2006/main" xmlns:r="http://schemas.openxmlformats.org/officeDocument/2006/relationships">
  <sheetPr>
    <pageSetUpPr fitToPage="1"/>
  </sheetPr>
  <dimension ref="A1:AN102"/>
  <sheetViews>
    <sheetView showGridLines="0" showZeros="0" zoomScale="86" zoomScaleNormal="86" workbookViewId="0" topLeftCell="A1">
      <selection activeCell="G9" sqref="G9"/>
    </sheetView>
  </sheetViews>
  <sheetFormatPr defaultColWidth="9.140625" defaultRowHeight="12.75"/>
  <cols>
    <col min="1" max="1" width="8.7109375" style="68" customWidth="1"/>
    <col min="2" max="2" width="3.7109375" style="68" customWidth="1"/>
    <col min="3" max="3" width="8.7109375" style="68" customWidth="1"/>
    <col min="4" max="4" width="7.7109375" style="68" customWidth="1"/>
    <col min="5" max="5" width="1.7109375" style="68" customWidth="1"/>
    <col min="6" max="6" width="5.7109375" style="68" customWidth="1"/>
    <col min="7" max="14" width="8.421875" style="68" customWidth="1"/>
    <col min="15" max="15" width="5.7109375" style="68" customWidth="1"/>
    <col min="16" max="16" width="3.7109375" style="68" customWidth="1"/>
    <col min="17" max="18" width="1.7109375" style="68" customWidth="1"/>
    <col min="19" max="19" width="2.7109375" style="68" customWidth="1"/>
    <col min="20" max="20" width="3.7109375" style="68" customWidth="1"/>
    <col min="21" max="21" width="1.7109375" style="68" customWidth="1"/>
    <col min="22" max="22" width="4.140625" style="68" customWidth="1"/>
    <col min="23" max="26" width="9.140625" style="68" customWidth="1"/>
    <col min="27" max="27" width="8.28125" style="68" customWidth="1"/>
    <col min="28" max="28" width="0" style="68" hidden="1" customWidth="1"/>
    <col min="29" max="29" width="2.421875" style="68" hidden="1" customWidth="1"/>
    <col min="30" max="16384" width="9.140625" style="68" customWidth="1"/>
  </cols>
  <sheetData>
    <row r="1" spans="1:21" ht="18.75" customHeight="1">
      <c r="A1" s="248" t="s">
        <v>190</v>
      </c>
      <c r="B1" s="249"/>
      <c r="C1" s="249"/>
      <c r="D1" s="249"/>
      <c r="E1" s="249"/>
      <c r="F1" s="166"/>
      <c r="G1" s="166"/>
      <c r="H1" s="166"/>
      <c r="I1" s="166"/>
      <c r="J1" s="166"/>
      <c r="K1" s="166"/>
      <c r="L1" s="166"/>
      <c r="M1" s="166"/>
      <c r="N1" s="166"/>
      <c r="O1" s="166"/>
      <c r="P1" s="166"/>
      <c r="Q1" s="166"/>
      <c r="R1" s="166"/>
      <c r="S1" s="166"/>
      <c r="T1" s="166"/>
      <c r="U1" s="250"/>
    </row>
    <row r="2" spans="1:21" ht="8.25" customHeight="1">
      <c r="A2" s="168" t="s">
        <v>634</v>
      </c>
      <c r="B2" s="111"/>
      <c r="C2" s="111"/>
      <c r="D2" s="111"/>
      <c r="E2" s="111"/>
      <c r="H2" s="168" t="s">
        <v>116</v>
      </c>
      <c r="K2" s="111"/>
      <c r="L2" s="111"/>
      <c r="M2" s="111"/>
      <c r="N2" s="111"/>
      <c r="O2" s="168" t="s">
        <v>120</v>
      </c>
      <c r="P2" s="111"/>
      <c r="U2" s="169"/>
    </row>
    <row r="3" spans="1:21" s="153" customFormat="1" ht="12.75">
      <c r="A3" s="177">
        <f>'F01'!D5</f>
        <v>0</v>
      </c>
      <c r="B3" s="251"/>
      <c r="C3" s="251"/>
      <c r="D3" s="251"/>
      <c r="E3" s="251"/>
      <c r="H3" s="177">
        <f>'F01'!D6</f>
        <v>0</v>
      </c>
      <c r="K3" s="251"/>
      <c r="L3" s="251"/>
      <c r="M3" s="251"/>
      <c r="N3" s="251"/>
      <c r="O3" s="177"/>
      <c r="P3" s="159">
        <f>'F01'!K1</f>
        <v>0</v>
      </c>
      <c r="Q3" s="159"/>
      <c r="R3" s="342" t="s">
        <v>1</v>
      </c>
      <c r="S3" s="253">
        <f>'F01'!M1</f>
        <v>0</v>
      </c>
      <c r="T3" s="159"/>
      <c r="U3" s="254"/>
    </row>
    <row r="4" spans="1:21" ht="5.25" customHeight="1" thickBot="1">
      <c r="A4" s="255"/>
      <c r="B4" s="256"/>
      <c r="C4" s="256"/>
      <c r="D4" s="256"/>
      <c r="E4" s="256"/>
      <c r="F4" s="256"/>
      <c r="G4" s="256"/>
      <c r="H4" s="255"/>
      <c r="I4" s="256"/>
      <c r="J4" s="256"/>
      <c r="K4" s="256"/>
      <c r="L4" s="256"/>
      <c r="M4" s="256"/>
      <c r="N4" s="256"/>
      <c r="O4" s="255"/>
      <c r="P4" s="256"/>
      <c r="Q4" s="256"/>
      <c r="R4" s="256"/>
      <c r="S4" s="256"/>
      <c r="T4" s="256"/>
      <c r="U4" s="257"/>
    </row>
    <row r="5" spans="1:21" ht="15.75" customHeight="1" thickTop="1">
      <c r="A5" s="171"/>
      <c r="B5" s="70"/>
      <c r="C5" s="70"/>
      <c r="D5" s="70"/>
      <c r="E5" s="70"/>
      <c r="F5" s="70"/>
      <c r="G5" s="258" t="s">
        <v>155</v>
      </c>
      <c r="H5" s="129"/>
      <c r="I5" s="129"/>
      <c r="J5" s="129"/>
      <c r="K5" s="129"/>
      <c r="L5" s="129"/>
      <c r="M5" s="129"/>
      <c r="N5" s="129"/>
      <c r="O5" s="129"/>
      <c r="P5" s="129"/>
      <c r="Q5" s="129"/>
      <c r="R5" s="129"/>
      <c r="S5" s="129"/>
      <c r="T5" s="129"/>
      <c r="U5" s="259"/>
    </row>
    <row r="6" spans="1:40" ht="15.75" customHeight="1">
      <c r="A6" s="173"/>
      <c r="B6" s="128"/>
      <c r="C6" s="128"/>
      <c r="D6" s="128"/>
      <c r="E6" s="128"/>
      <c r="F6" s="128"/>
      <c r="G6" s="260" t="s">
        <v>156</v>
      </c>
      <c r="H6" s="123"/>
      <c r="I6" s="261"/>
      <c r="J6" s="262"/>
      <c r="K6" s="263" t="s">
        <v>157</v>
      </c>
      <c r="L6" s="264"/>
      <c r="M6" s="264"/>
      <c r="N6" s="129"/>
      <c r="O6" s="265" t="s">
        <v>158</v>
      </c>
      <c r="P6" s="129"/>
      <c r="Q6" s="129"/>
      <c r="R6" s="129"/>
      <c r="S6" s="129"/>
      <c r="T6" s="129"/>
      <c r="U6" s="259"/>
      <c r="X6" s="66"/>
      <c r="Y6" s="66"/>
      <c r="Z6" s="66"/>
      <c r="AA6" s="66"/>
      <c r="AB6" s="66"/>
      <c r="AC6" s="66"/>
      <c r="AD6" s="66"/>
      <c r="AE6" s="66"/>
      <c r="AF6" s="66"/>
      <c r="AG6" s="66"/>
      <c r="AH6" s="66"/>
      <c r="AI6" s="66"/>
      <c r="AJ6" s="66"/>
      <c r="AK6" s="66"/>
      <c r="AL6" s="66"/>
      <c r="AM6" s="66"/>
      <c r="AN6" s="66"/>
    </row>
    <row r="7" spans="1:40" ht="15.75" customHeight="1">
      <c r="A7" s="266" t="s">
        <v>159</v>
      </c>
      <c r="B7" s="267"/>
      <c r="C7" s="267"/>
      <c r="D7" s="267"/>
      <c r="E7" s="267"/>
      <c r="F7" s="343" t="s">
        <v>160</v>
      </c>
      <c r="G7" s="269" t="s">
        <v>161</v>
      </c>
      <c r="H7" s="270" t="s">
        <v>162</v>
      </c>
      <c r="I7" s="270" t="s">
        <v>163</v>
      </c>
      <c r="J7" s="271" t="s">
        <v>164</v>
      </c>
      <c r="K7" s="272" t="s">
        <v>165</v>
      </c>
      <c r="L7" s="268" t="s">
        <v>166</v>
      </c>
      <c r="M7" s="266" t="s">
        <v>167</v>
      </c>
      <c r="N7" s="268" t="s">
        <v>168</v>
      </c>
      <c r="O7" s="273" t="s">
        <v>169</v>
      </c>
      <c r="P7" s="267"/>
      <c r="Q7" s="266" t="s">
        <v>170</v>
      </c>
      <c r="R7" s="267"/>
      <c r="S7" s="267"/>
      <c r="T7" s="267"/>
      <c r="U7" s="274"/>
      <c r="X7" s="66"/>
      <c r="Y7" s="66"/>
      <c r="Z7" s="66"/>
      <c r="AA7" s="66"/>
      <c r="AB7" s="66"/>
      <c r="AC7" s="66"/>
      <c r="AD7" s="66"/>
      <c r="AE7" s="66"/>
      <c r="AF7" s="66"/>
      <c r="AG7" s="66"/>
      <c r="AH7" s="66"/>
      <c r="AI7" s="66"/>
      <c r="AJ7" s="66"/>
      <c r="AK7" s="66"/>
      <c r="AL7" s="66"/>
      <c r="AM7" s="66"/>
      <c r="AN7" s="66"/>
    </row>
    <row r="8" spans="1:40" ht="36" customHeight="1" thickBot="1">
      <c r="A8" s="275" t="s">
        <v>171</v>
      </c>
      <c r="B8" s="276"/>
      <c r="C8" s="276"/>
      <c r="D8" s="276"/>
      <c r="E8" s="276"/>
      <c r="F8" s="277" t="s">
        <v>700</v>
      </c>
      <c r="G8" s="278" t="s">
        <v>172</v>
      </c>
      <c r="H8" s="277" t="s">
        <v>721</v>
      </c>
      <c r="I8" s="277" t="s">
        <v>174</v>
      </c>
      <c r="J8" s="279" t="s">
        <v>703</v>
      </c>
      <c r="K8" s="280" t="s">
        <v>172</v>
      </c>
      <c r="L8" s="277" t="s">
        <v>721</v>
      </c>
      <c r="M8" s="277" t="s">
        <v>174</v>
      </c>
      <c r="N8" s="279" t="s">
        <v>703</v>
      </c>
      <c r="O8" s="281" t="s">
        <v>174</v>
      </c>
      <c r="P8" s="282"/>
      <c r="Q8" s="283" t="s">
        <v>720</v>
      </c>
      <c r="R8" s="282"/>
      <c r="S8" s="282"/>
      <c r="T8" s="282"/>
      <c r="U8" s="284"/>
      <c r="X8" s="66"/>
      <c r="Y8" s="66"/>
      <c r="Z8" s="66"/>
      <c r="AA8" s="66"/>
      <c r="AB8" s="66"/>
      <c r="AC8" s="66"/>
      <c r="AD8" s="66"/>
      <c r="AE8" s="66"/>
      <c r="AF8" s="66"/>
      <c r="AG8" s="66"/>
      <c r="AH8" s="66"/>
      <c r="AI8" s="66"/>
      <c r="AJ8" s="66"/>
      <c r="AK8" s="66"/>
      <c r="AL8" s="66"/>
      <c r="AM8" s="66"/>
      <c r="AN8" s="66"/>
    </row>
    <row r="9" spans="1:40" ht="16.5" customHeight="1" thickTop="1">
      <c r="A9" s="173" t="s">
        <v>191</v>
      </c>
      <c r="B9" s="128"/>
      <c r="C9" s="128"/>
      <c r="D9" s="128"/>
      <c r="E9" s="128"/>
      <c r="F9" s="289" t="s">
        <v>178</v>
      </c>
      <c r="G9" s="36"/>
      <c r="H9" s="81"/>
      <c r="I9" s="24">
        <f aca="true" t="shared" si="0" ref="I9:I18">G9*H9</f>
        <v>0</v>
      </c>
      <c r="J9" s="302" t="s">
        <v>179</v>
      </c>
      <c r="K9" s="38"/>
      <c r="L9" s="81"/>
      <c r="M9" s="24">
        <f aca="true" t="shared" si="1" ref="M9:M18">K9*L9</f>
        <v>0</v>
      </c>
      <c r="N9" s="289" t="s">
        <v>179</v>
      </c>
      <c r="O9" s="26">
        <f aca="true" t="shared" si="2" ref="O9:O18">I9+M9</f>
        <v>0</v>
      </c>
      <c r="P9" s="39"/>
      <c r="Q9" s="83" t="s">
        <v>180</v>
      </c>
      <c r="R9" s="129"/>
      <c r="S9" s="129"/>
      <c r="T9" s="129"/>
      <c r="U9" s="259"/>
      <c r="X9" s="66"/>
      <c r="Y9" s="66"/>
      <c r="Z9" s="66"/>
      <c r="AA9" s="66"/>
      <c r="AB9" s="66"/>
      <c r="AC9" s="66"/>
      <c r="AD9" s="66"/>
      <c r="AE9" s="66"/>
      <c r="AF9" s="66"/>
      <c r="AG9" s="66"/>
      <c r="AH9" s="66"/>
      <c r="AI9" s="66"/>
      <c r="AJ9" s="66"/>
      <c r="AK9" s="66"/>
      <c r="AL9" s="66"/>
      <c r="AM9" s="66"/>
      <c r="AN9" s="66"/>
    </row>
    <row r="10" spans="1:40" ht="16.5" customHeight="1">
      <c r="A10" s="173" t="s">
        <v>191</v>
      </c>
      <c r="B10" s="128"/>
      <c r="C10" s="128"/>
      <c r="D10" s="128"/>
      <c r="E10" s="128"/>
      <c r="F10" s="289" t="s">
        <v>178</v>
      </c>
      <c r="G10" s="36"/>
      <c r="H10" s="81"/>
      <c r="I10" s="24">
        <f t="shared" si="0"/>
        <v>0</v>
      </c>
      <c r="J10" s="302" t="s">
        <v>179</v>
      </c>
      <c r="K10" s="344"/>
      <c r="L10" s="81"/>
      <c r="M10" s="24">
        <f t="shared" si="1"/>
        <v>0</v>
      </c>
      <c r="N10" s="345" t="s">
        <v>179</v>
      </c>
      <c r="O10" s="26">
        <f t="shared" si="2"/>
        <v>0</v>
      </c>
      <c r="P10" s="39"/>
      <c r="Q10" s="346" t="s">
        <v>180</v>
      </c>
      <c r="R10" s="129"/>
      <c r="S10" s="129"/>
      <c r="T10" s="129"/>
      <c r="U10" s="259"/>
      <c r="X10" s="66"/>
      <c r="Y10" s="66"/>
      <c r="Z10" s="66"/>
      <c r="AA10" s="66"/>
      <c r="AB10" s="66"/>
      <c r="AC10" s="66"/>
      <c r="AD10" s="66"/>
      <c r="AE10" s="66"/>
      <c r="AF10" s="66"/>
      <c r="AG10" s="66"/>
      <c r="AH10" s="66"/>
      <c r="AI10" s="66"/>
      <c r="AJ10" s="66"/>
      <c r="AK10" s="66"/>
      <c r="AL10" s="66"/>
      <c r="AM10" s="66"/>
      <c r="AN10" s="66"/>
    </row>
    <row r="11" spans="1:40" ht="16.5" customHeight="1">
      <c r="A11" s="173" t="s">
        <v>191</v>
      </c>
      <c r="B11" s="128"/>
      <c r="C11" s="128"/>
      <c r="D11" s="128"/>
      <c r="E11" s="128"/>
      <c r="F11" s="289" t="s">
        <v>178</v>
      </c>
      <c r="G11" s="36"/>
      <c r="H11" s="81"/>
      <c r="I11" s="24">
        <f t="shared" si="0"/>
        <v>0</v>
      </c>
      <c r="J11" s="302" t="s">
        <v>179</v>
      </c>
      <c r="K11" s="344"/>
      <c r="L11" s="81"/>
      <c r="M11" s="24">
        <f t="shared" si="1"/>
        <v>0</v>
      </c>
      <c r="N11" s="345" t="s">
        <v>179</v>
      </c>
      <c r="O11" s="26">
        <f t="shared" si="2"/>
        <v>0</v>
      </c>
      <c r="P11" s="39"/>
      <c r="Q11" s="346" t="s">
        <v>180</v>
      </c>
      <c r="R11" s="129"/>
      <c r="S11" s="129"/>
      <c r="T11" s="129"/>
      <c r="U11" s="259"/>
      <c r="X11" s="66"/>
      <c r="Y11" s="66"/>
      <c r="Z11" s="66"/>
      <c r="AA11" s="66"/>
      <c r="AB11" s="66"/>
      <c r="AC11" s="66"/>
      <c r="AD11" s="66"/>
      <c r="AE11" s="66"/>
      <c r="AF11" s="66"/>
      <c r="AG11" s="66"/>
      <c r="AH11" s="66"/>
      <c r="AI11" s="66"/>
      <c r="AJ11" s="66"/>
      <c r="AK11" s="66"/>
      <c r="AL11" s="66"/>
      <c r="AM11" s="66"/>
      <c r="AN11" s="66"/>
    </row>
    <row r="12" spans="1:40" ht="16.5" customHeight="1">
      <c r="A12" s="173" t="s">
        <v>192</v>
      </c>
      <c r="B12" s="128"/>
      <c r="C12" s="128"/>
      <c r="D12" s="128"/>
      <c r="E12" s="128"/>
      <c r="F12" s="289" t="s">
        <v>178</v>
      </c>
      <c r="G12" s="36"/>
      <c r="H12" s="81"/>
      <c r="I12" s="24">
        <f t="shared" si="0"/>
        <v>0</v>
      </c>
      <c r="J12" s="302" t="s">
        <v>179</v>
      </c>
      <c r="K12" s="38"/>
      <c r="L12" s="81"/>
      <c r="M12" s="24">
        <f t="shared" si="1"/>
        <v>0</v>
      </c>
      <c r="N12" s="345" t="s">
        <v>179</v>
      </c>
      <c r="O12" s="26">
        <f t="shared" si="2"/>
        <v>0</v>
      </c>
      <c r="P12" s="39"/>
      <c r="Q12" s="346" t="s">
        <v>180</v>
      </c>
      <c r="R12" s="129"/>
      <c r="S12" s="129"/>
      <c r="T12" s="129"/>
      <c r="U12" s="259"/>
      <c r="X12" s="66"/>
      <c r="Y12" s="66"/>
      <c r="Z12" s="66"/>
      <c r="AA12" s="66"/>
      <c r="AB12" s="66"/>
      <c r="AC12" s="66"/>
      <c r="AD12" s="66"/>
      <c r="AE12" s="66"/>
      <c r="AF12" s="66"/>
      <c r="AG12" s="66"/>
      <c r="AH12" s="66"/>
      <c r="AI12" s="66"/>
      <c r="AJ12" s="66"/>
      <c r="AK12" s="66"/>
      <c r="AL12" s="66"/>
      <c r="AM12" s="66"/>
      <c r="AN12" s="66"/>
    </row>
    <row r="13" spans="1:40" ht="16.5" customHeight="1">
      <c r="A13" s="173" t="s">
        <v>192</v>
      </c>
      <c r="B13" s="128"/>
      <c r="C13" s="128"/>
      <c r="D13" s="128"/>
      <c r="E13" s="128"/>
      <c r="F13" s="289" t="s">
        <v>178</v>
      </c>
      <c r="G13" s="36"/>
      <c r="H13" s="81"/>
      <c r="I13" s="24">
        <f t="shared" si="0"/>
        <v>0</v>
      </c>
      <c r="J13" s="302" t="s">
        <v>179</v>
      </c>
      <c r="K13" s="38"/>
      <c r="L13" s="81"/>
      <c r="M13" s="24">
        <f t="shared" si="1"/>
        <v>0</v>
      </c>
      <c r="N13" s="345" t="s">
        <v>179</v>
      </c>
      <c r="O13" s="26">
        <f t="shared" si="2"/>
        <v>0</v>
      </c>
      <c r="P13" s="39"/>
      <c r="Q13" s="346" t="s">
        <v>180</v>
      </c>
      <c r="R13" s="129"/>
      <c r="S13" s="129"/>
      <c r="T13" s="129"/>
      <c r="U13" s="259"/>
      <c r="X13" s="66"/>
      <c r="Y13" s="66"/>
      <c r="Z13" s="66"/>
      <c r="AA13" s="66"/>
      <c r="AB13" s="66"/>
      <c r="AC13" s="66"/>
      <c r="AD13" s="66"/>
      <c r="AE13" s="66"/>
      <c r="AF13" s="66"/>
      <c r="AG13" s="66"/>
      <c r="AH13" s="66"/>
      <c r="AI13" s="66"/>
      <c r="AJ13" s="66"/>
      <c r="AK13" s="66"/>
      <c r="AL13" s="66"/>
      <c r="AM13" s="66"/>
      <c r="AN13" s="66"/>
    </row>
    <row r="14" spans="1:40" ht="16.5" customHeight="1">
      <c r="A14" s="173" t="s">
        <v>192</v>
      </c>
      <c r="B14" s="128"/>
      <c r="C14" s="128"/>
      <c r="D14" s="128"/>
      <c r="E14" s="128"/>
      <c r="F14" s="289" t="s">
        <v>178</v>
      </c>
      <c r="G14" s="36"/>
      <c r="H14" s="81"/>
      <c r="I14" s="24">
        <f t="shared" si="0"/>
        <v>0</v>
      </c>
      <c r="J14" s="302" t="s">
        <v>179</v>
      </c>
      <c r="K14" s="38"/>
      <c r="L14" s="81"/>
      <c r="M14" s="24">
        <f t="shared" si="1"/>
        <v>0</v>
      </c>
      <c r="N14" s="345" t="s">
        <v>179</v>
      </c>
      <c r="O14" s="26">
        <f t="shared" si="2"/>
        <v>0</v>
      </c>
      <c r="P14" s="39"/>
      <c r="Q14" s="346" t="s">
        <v>180</v>
      </c>
      <c r="R14" s="129"/>
      <c r="S14" s="129"/>
      <c r="T14" s="129"/>
      <c r="U14" s="259"/>
      <c r="X14" s="66"/>
      <c r="Y14" s="66"/>
      <c r="Z14" s="66"/>
      <c r="AA14" s="66"/>
      <c r="AB14" s="66"/>
      <c r="AC14" s="66"/>
      <c r="AD14" s="66"/>
      <c r="AE14" s="66"/>
      <c r="AF14" s="66"/>
      <c r="AG14" s="66"/>
      <c r="AH14" s="66"/>
      <c r="AI14" s="66"/>
      <c r="AJ14" s="66"/>
      <c r="AK14" s="66"/>
      <c r="AL14" s="66"/>
      <c r="AM14" s="66"/>
      <c r="AN14" s="66"/>
    </row>
    <row r="15" spans="1:40" ht="16.5" customHeight="1">
      <c r="A15" s="173" t="s">
        <v>193</v>
      </c>
      <c r="B15" s="128"/>
      <c r="C15" s="128"/>
      <c r="D15" s="128"/>
      <c r="E15" s="128"/>
      <c r="F15" s="289" t="s">
        <v>178</v>
      </c>
      <c r="G15" s="36"/>
      <c r="H15" s="81"/>
      <c r="I15" s="24">
        <f t="shared" si="0"/>
        <v>0</v>
      </c>
      <c r="J15" s="302" t="s">
        <v>179</v>
      </c>
      <c r="K15" s="38"/>
      <c r="L15" s="81"/>
      <c r="M15" s="24">
        <f t="shared" si="1"/>
        <v>0</v>
      </c>
      <c r="N15" s="289" t="s">
        <v>179</v>
      </c>
      <c r="O15" s="26">
        <f t="shared" si="2"/>
        <v>0</v>
      </c>
      <c r="P15" s="39"/>
      <c r="Q15" s="83" t="s">
        <v>180</v>
      </c>
      <c r="R15" s="129"/>
      <c r="S15" s="129"/>
      <c r="T15" s="129"/>
      <c r="U15" s="259"/>
      <c r="X15" s="66"/>
      <c r="Y15" s="66"/>
      <c r="Z15" s="66"/>
      <c r="AA15" s="66"/>
      <c r="AB15" s="66"/>
      <c r="AC15" s="66"/>
      <c r="AD15" s="66"/>
      <c r="AE15" s="66"/>
      <c r="AF15" s="66"/>
      <c r="AG15" s="66"/>
      <c r="AH15" s="66"/>
      <c r="AI15" s="66"/>
      <c r="AJ15" s="66"/>
      <c r="AK15" s="66"/>
      <c r="AL15" s="66"/>
      <c r="AM15" s="66"/>
      <c r="AN15" s="66"/>
    </row>
    <row r="16" spans="1:40" ht="16.5" customHeight="1">
      <c r="A16" s="173" t="s">
        <v>193</v>
      </c>
      <c r="B16" s="128"/>
      <c r="C16" s="128"/>
      <c r="D16" s="128"/>
      <c r="E16" s="128"/>
      <c r="F16" s="289" t="s">
        <v>178</v>
      </c>
      <c r="G16" s="36"/>
      <c r="H16" s="81"/>
      <c r="I16" s="24">
        <f t="shared" si="0"/>
        <v>0</v>
      </c>
      <c r="J16" s="302" t="s">
        <v>179</v>
      </c>
      <c r="K16" s="38"/>
      <c r="L16" s="81"/>
      <c r="M16" s="24">
        <f t="shared" si="1"/>
        <v>0</v>
      </c>
      <c r="N16" s="289" t="s">
        <v>179</v>
      </c>
      <c r="O16" s="26">
        <f t="shared" si="2"/>
        <v>0</v>
      </c>
      <c r="P16" s="39"/>
      <c r="Q16" s="83" t="s">
        <v>180</v>
      </c>
      <c r="R16" s="129"/>
      <c r="S16" s="129"/>
      <c r="T16" s="129"/>
      <c r="U16" s="259"/>
      <c r="X16" s="66"/>
      <c r="Y16" s="66"/>
      <c r="Z16" s="66"/>
      <c r="AA16" s="66"/>
      <c r="AB16" s="66"/>
      <c r="AC16" s="66"/>
      <c r="AD16" s="66"/>
      <c r="AE16" s="66"/>
      <c r="AF16" s="66"/>
      <c r="AG16" s="66"/>
      <c r="AH16" s="66"/>
      <c r="AI16" s="66"/>
      <c r="AJ16" s="66"/>
      <c r="AK16" s="66"/>
      <c r="AL16" s="66"/>
      <c r="AM16" s="66"/>
      <c r="AN16" s="66"/>
    </row>
    <row r="17" spans="1:40" ht="16.5" customHeight="1">
      <c r="A17" s="173" t="s">
        <v>193</v>
      </c>
      <c r="B17" s="128"/>
      <c r="C17" s="128"/>
      <c r="D17" s="128"/>
      <c r="E17" s="128"/>
      <c r="F17" s="289" t="s">
        <v>178</v>
      </c>
      <c r="G17" s="36"/>
      <c r="H17" s="81"/>
      <c r="I17" s="24">
        <f t="shared" si="0"/>
        <v>0</v>
      </c>
      <c r="J17" s="302" t="s">
        <v>179</v>
      </c>
      <c r="K17" s="38"/>
      <c r="L17" s="81"/>
      <c r="M17" s="24">
        <f t="shared" si="1"/>
        <v>0</v>
      </c>
      <c r="N17" s="289" t="s">
        <v>179</v>
      </c>
      <c r="O17" s="26">
        <f t="shared" si="2"/>
        <v>0</v>
      </c>
      <c r="P17" s="39"/>
      <c r="Q17" s="83" t="s">
        <v>180</v>
      </c>
      <c r="R17" s="129"/>
      <c r="S17" s="129"/>
      <c r="T17" s="129"/>
      <c r="U17" s="259"/>
      <c r="X17" s="66"/>
      <c r="Y17" s="66"/>
      <c r="Z17" s="66"/>
      <c r="AA17" s="66"/>
      <c r="AB17" s="66"/>
      <c r="AC17" s="66"/>
      <c r="AD17" s="66"/>
      <c r="AE17" s="66"/>
      <c r="AF17" s="66"/>
      <c r="AG17" s="66"/>
      <c r="AH17" s="66"/>
      <c r="AI17" s="66"/>
      <c r="AJ17" s="66"/>
      <c r="AK17" s="66"/>
      <c r="AL17" s="66"/>
      <c r="AM17" s="66"/>
      <c r="AN17" s="66"/>
    </row>
    <row r="18" spans="1:40" ht="13.5" customHeight="1">
      <c r="A18" s="171" t="s">
        <v>187</v>
      </c>
      <c r="B18" s="347"/>
      <c r="C18" s="143"/>
      <c r="D18" s="143"/>
      <c r="E18" s="70"/>
      <c r="F18" s="180" t="s">
        <v>178</v>
      </c>
      <c r="G18" s="41"/>
      <c r="H18" s="82"/>
      <c r="I18" s="42">
        <f t="shared" si="0"/>
        <v>0</v>
      </c>
      <c r="J18" s="348" t="s">
        <v>179</v>
      </c>
      <c r="K18" s="44"/>
      <c r="L18" s="82"/>
      <c r="M18" s="42">
        <f t="shared" si="1"/>
        <v>0</v>
      </c>
      <c r="N18" s="180" t="s">
        <v>179</v>
      </c>
      <c r="O18" s="46">
        <f t="shared" si="2"/>
        <v>0</v>
      </c>
      <c r="P18" s="45"/>
      <c r="Q18" s="349" t="s">
        <v>180</v>
      </c>
      <c r="R18" s="141"/>
      <c r="S18" s="141"/>
      <c r="T18" s="141"/>
      <c r="U18" s="172"/>
      <c r="X18" s="66"/>
      <c r="Y18" s="66"/>
      <c r="Z18" s="66"/>
      <c r="AA18" s="66"/>
      <c r="AB18" s="66"/>
      <c r="AC18" s="66"/>
      <c r="AD18" s="66"/>
      <c r="AE18" s="66"/>
      <c r="AF18" s="66"/>
      <c r="AG18" s="66"/>
      <c r="AH18" s="66"/>
      <c r="AI18" s="66"/>
      <c r="AJ18" s="66"/>
      <c r="AK18" s="66"/>
      <c r="AL18" s="66"/>
      <c r="AM18" s="66"/>
      <c r="AN18" s="66"/>
    </row>
    <row r="19" spans="1:40" ht="6" customHeight="1">
      <c r="A19" s="173"/>
      <c r="B19" s="128"/>
      <c r="C19" s="128"/>
      <c r="D19" s="128"/>
      <c r="E19" s="128"/>
      <c r="F19" s="289"/>
      <c r="G19" s="350"/>
      <c r="H19" s="320"/>
      <c r="I19" s="24"/>
      <c r="J19" s="302"/>
      <c r="K19" s="351"/>
      <c r="L19" s="320"/>
      <c r="M19" s="24"/>
      <c r="N19" s="289"/>
      <c r="O19" s="26"/>
      <c r="P19" s="39"/>
      <c r="Q19" s="83"/>
      <c r="R19" s="129"/>
      <c r="S19" s="129"/>
      <c r="T19" s="129"/>
      <c r="U19" s="259"/>
      <c r="X19" s="66"/>
      <c r="Y19" s="66"/>
      <c r="Z19" s="66"/>
      <c r="AA19" s="66"/>
      <c r="AB19" s="66"/>
      <c r="AC19" s="66"/>
      <c r="AD19" s="66"/>
      <c r="AE19" s="66"/>
      <c r="AF19" s="66"/>
      <c r="AG19" s="66"/>
      <c r="AH19" s="66"/>
      <c r="AI19" s="66"/>
      <c r="AJ19" s="66"/>
      <c r="AK19" s="66"/>
      <c r="AL19" s="66"/>
      <c r="AM19" s="66"/>
      <c r="AN19" s="66"/>
    </row>
    <row r="20" spans="1:40" ht="13.5" customHeight="1">
      <c r="A20" s="171" t="s">
        <v>187</v>
      </c>
      <c r="B20" s="347"/>
      <c r="C20" s="143"/>
      <c r="D20" s="143"/>
      <c r="E20" s="70"/>
      <c r="F20" s="180" t="s">
        <v>178</v>
      </c>
      <c r="G20" s="41"/>
      <c r="H20" s="82"/>
      <c r="I20" s="42">
        <f>G20*H20</f>
        <v>0</v>
      </c>
      <c r="J20" s="348" t="s">
        <v>179</v>
      </c>
      <c r="K20" s="44"/>
      <c r="L20" s="82"/>
      <c r="M20" s="42">
        <f>K20*L20</f>
        <v>0</v>
      </c>
      <c r="N20" s="180" t="s">
        <v>179</v>
      </c>
      <c r="O20" s="46">
        <f>I20+M20</f>
        <v>0</v>
      </c>
      <c r="P20" s="45"/>
      <c r="Q20" s="349" t="s">
        <v>180</v>
      </c>
      <c r="R20" s="141"/>
      <c r="S20" s="141"/>
      <c r="T20" s="141"/>
      <c r="U20" s="172"/>
      <c r="X20" s="66"/>
      <c r="Y20" s="66"/>
      <c r="Z20" s="66"/>
      <c r="AA20" s="66"/>
      <c r="AB20" s="66"/>
      <c r="AC20" s="66"/>
      <c r="AD20" s="66"/>
      <c r="AE20" s="66"/>
      <c r="AF20" s="66"/>
      <c r="AG20" s="66"/>
      <c r="AH20" s="66"/>
      <c r="AI20" s="66"/>
      <c r="AJ20" s="66"/>
      <c r="AK20" s="66"/>
      <c r="AL20" s="66"/>
      <c r="AM20" s="66"/>
      <c r="AN20" s="66"/>
    </row>
    <row r="21" spans="1:40" ht="6" customHeight="1" thickBot="1">
      <c r="A21" s="255"/>
      <c r="B21" s="256"/>
      <c r="C21" s="256"/>
      <c r="D21" s="256"/>
      <c r="E21" s="256"/>
      <c r="F21" s="285"/>
      <c r="G21" s="352"/>
      <c r="H21" s="353"/>
      <c r="I21" s="22"/>
      <c r="J21" s="298"/>
      <c r="K21" s="354"/>
      <c r="L21" s="353"/>
      <c r="M21" s="22"/>
      <c r="N21" s="285"/>
      <c r="O21" s="23"/>
      <c r="P21" s="73"/>
      <c r="Q21" s="355"/>
      <c r="R21" s="282"/>
      <c r="S21" s="282"/>
      <c r="T21" s="282"/>
      <c r="U21" s="284"/>
      <c r="X21" s="66"/>
      <c r="Y21" s="66"/>
      <c r="Z21" s="66"/>
      <c r="AA21" s="66"/>
      <c r="AB21" s="66"/>
      <c r="AC21" s="66"/>
      <c r="AD21" s="66"/>
      <c r="AE21" s="66"/>
      <c r="AF21" s="66"/>
      <c r="AG21" s="66"/>
      <c r="AH21" s="66"/>
      <c r="AI21" s="66"/>
      <c r="AJ21" s="66"/>
      <c r="AK21" s="66"/>
      <c r="AL21" s="66"/>
      <c r="AM21" s="66"/>
      <c r="AN21" s="66"/>
    </row>
    <row r="22" spans="1:40" ht="16.5" customHeight="1" thickTop="1">
      <c r="A22" s="173" t="s">
        <v>194</v>
      </c>
      <c r="B22" s="128"/>
      <c r="C22" s="128"/>
      <c r="D22" s="128"/>
      <c r="E22" s="128"/>
      <c r="F22" s="289" t="s">
        <v>178</v>
      </c>
      <c r="G22" s="36"/>
      <c r="H22" s="81"/>
      <c r="I22" s="24">
        <f>G22*H22</f>
        <v>0</v>
      </c>
      <c r="J22" s="302" t="s">
        <v>179</v>
      </c>
      <c r="K22" s="38"/>
      <c r="L22" s="81"/>
      <c r="M22" s="24">
        <f>K22*L22</f>
        <v>0</v>
      </c>
      <c r="N22" s="289" t="s">
        <v>179</v>
      </c>
      <c r="O22" s="26">
        <f>I22+M22</f>
        <v>0</v>
      </c>
      <c r="P22" s="39"/>
      <c r="Q22" s="83" t="s">
        <v>180</v>
      </c>
      <c r="R22" s="129"/>
      <c r="S22" s="129"/>
      <c r="T22" s="129"/>
      <c r="U22" s="259"/>
      <c r="X22" s="66"/>
      <c r="Y22" s="66"/>
      <c r="Z22" s="66"/>
      <c r="AA22" s="66"/>
      <c r="AB22" s="66"/>
      <c r="AC22" s="66"/>
      <c r="AD22" s="66"/>
      <c r="AE22" s="66"/>
      <c r="AF22" s="66"/>
      <c r="AG22" s="66"/>
      <c r="AH22" s="66"/>
      <c r="AI22" s="66"/>
      <c r="AJ22" s="66"/>
      <c r="AK22" s="66"/>
      <c r="AL22" s="66"/>
      <c r="AM22" s="66"/>
      <c r="AN22" s="66"/>
    </row>
    <row r="23" spans="1:40" ht="16.5" customHeight="1">
      <c r="A23" s="173" t="s">
        <v>195</v>
      </c>
      <c r="B23" s="128"/>
      <c r="C23" s="128"/>
      <c r="D23" s="128"/>
      <c r="E23" s="128"/>
      <c r="F23" s="289" t="s">
        <v>178</v>
      </c>
      <c r="G23" s="36"/>
      <c r="H23" s="81"/>
      <c r="I23" s="24">
        <f>G23*H23</f>
        <v>0</v>
      </c>
      <c r="J23" s="302" t="s">
        <v>179</v>
      </c>
      <c r="K23" s="38"/>
      <c r="L23" s="81"/>
      <c r="M23" s="24">
        <f>K23*L23</f>
        <v>0</v>
      </c>
      <c r="N23" s="289" t="s">
        <v>179</v>
      </c>
      <c r="O23" s="26">
        <f>I23+M23</f>
        <v>0</v>
      </c>
      <c r="P23" s="39"/>
      <c r="Q23" s="83" t="s">
        <v>180</v>
      </c>
      <c r="R23" s="129"/>
      <c r="S23" s="129"/>
      <c r="T23" s="129"/>
      <c r="U23" s="259"/>
      <c r="X23" s="66"/>
      <c r="Y23" s="66"/>
      <c r="Z23" s="66"/>
      <c r="AA23" s="66"/>
      <c r="AB23" s="66"/>
      <c r="AC23" s="66"/>
      <c r="AD23" s="66"/>
      <c r="AE23" s="66"/>
      <c r="AF23" s="66"/>
      <c r="AG23" s="66"/>
      <c r="AH23" s="66"/>
      <c r="AI23" s="66"/>
      <c r="AJ23" s="66"/>
      <c r="AK23" s="66"/>
      <c r="AL23" s="66"/>
      <c r="AM23" s="66"/>
      <c r="AN23" s="66"/>
    </row>
    <row r="24" spans="1:40" ht="12.75" customHeight="1">
      <c r="A24" s="356" t="s">
        <v>196</v>
      </c>
      <c r="B24" s="141"/>
      <c r="C24" s="141"/>
      <c r="D24" s="141"/>
      <c r="E24" s="141"/>
      <c r="F24" s="180" t="s">
        <v>178</v>
      </c>
      <c r="G24" s="357"/>
      <c r="H24" s="105"/>
      <c r="I24" s="42"/>
      <c r="J24" s="348" t="s">
        <v>179</v>
      </c>
      <c r="K24" s="96"/>
      <c r="L24" s="105"/>
      <c r="M24" s="42"/>
      <c r="N24" s="180" t="s">
        <v>179</v>
      </c>
      <c r="O24" s="46"/>
      <c r="P24" s="45"/>
      <c r="Q24" s="349" t="s">
        <v>180</v>
      </c>
      <c r="R24" s="141"/>
      <c r="S24" s="141"/>
      <c r="T24" s="141"/>
      <c r="U24" s="172"/>
      <c r="X24" s="66"/>
      <c r="Y24" s="66"/>
      <c r="Z24" s="66"/>
      <c r="AA24" s="66"/>
      <c r="AB24" s="66"/>
      <c r="AC24" s="66"/>
      <c r="AD24" s="66"/>
      <c r="AE24" s="66"/>
      <c r="AF24" s="66"/>
      <c r="AG24" s="66"/>
      <c r="AH24" s="66"/>
      <c r="AI24" s="66"/>
      <c r="AJ24" s="66"/>
      <c r="AK24" s="66"/>
      <c r="AL24" s="66"/>
      <c r="AM24" s="66"/>
      <c r="AN24" s="66"/>
    </row>
    <row r="25" spans="1:40" ht="12.75" customHeight="1">
      <c r="A25" s="358" t="s">
        <v>197</v>
      </c>
      <c r="B25" s="83"/>
      <c r="C25" s="129"/>
      <c r="D25" s="129"/>
      <c r="E25" s="129"/>
      <c r="F25" s="289" t="s">
        <v>178</v>
      </c>
      <c r="G25" s="36"/>
      <c r="H25" s="81"/>
      <c r="I25" s="24">
        <f>G25*H25</f>
        <v>0</v>
      </c>
      <c r="J25" s="302" t="s">
        <v>179</v>
      </c>
      <c r="K25" s="38"/>
      <c r="L25" s="81"/>
      <c r="M25" s="24">
        <f>K25*L25</f>
        <v>0</v>
      </c>
      <c r="N25" s="289" t="s">
        <v>179</v>
      </c>
      <c r="O25" s="26">
        <f>I25+M25</f>
        <v>0</v>
      </c>
      <c r="P25" s="39"/>
      <c r="Q25" s="83" t="s">
        <v>180</v>
      </c>
      <c r="R25" s="129"/>
      <c r="S25" s="129"/>
      <c r="T25" s="129"/>
      <c r="U25" s="259"/>
      <c r="X25" s="66"/>
      <c r="Y25" s="66"/>
      <c r="Z25" s="66"/>
      <c r="AA25" s="66"/>
      <c r="AB25" s="66"/>
      <c r="AC25" s="66"/>
      <c r="AD25" s="66"/>
      <c r="AE25" s="66"/>
      <c r="AF25" s="66"/>
      <c r="AG25" s="66"/>
      <c r="AH25" s="66"/>
      <c r="AI25" s="66"/>
      <c r="AJ25" s="66"/>
      <c r="AK25" s="66"/>
      <c r="AL25" s="66"/>
      <c r="AM25" s="66"/>
      <c r="AN25" s="66"/>
    </row>
    <row r="26" spans="1:40" ht="12.75" customHeight="1">
      <c r="A26" s="171" t="s">
        <v>196</v>
      </c>
      <c r="B26" s="70"/>
      <c r="C26" s="70"/>
      <c r="D26" s="70"/>
      <c r="E26" s="70"/>
      <c r="F26" s="180" t="s">
        <v>178</v>
      </c>
      <c r="G26" s="357"/>
      <c r="H26" s="105"/>
      <c r="I26" s="42"/>
      <c r="J26" s="348" t="s">
        <v>179</v>
      </c>
      <c r="K26" s="96"/>
      <c r="L26" s="105"/>
      <c r="M26" s="42"/>
      <c r="N26" s="180" t="s">
        <v>179</v>
      </c>
      <c r="O26" s="46"/>
      <c r="P26" s="45"/>
      <c r="Q26" s="349" t="s">
        <v>180</v>
      </c>
      <c r="R26" s="141"/>
      <c r="S26" s="141"/>
      <c r="T26" s="141"/>
      <c r="U26" s="172"/>
      <c r="X26" s="66"/>
      <c r="Y26" s="66"/>
      <c r="Z26" s="66"/>
      <c r="AA26" s="66"/>
      <c r="AB26" s="66"/>
      <c r="AC26" s="66"/>
      <c r="AD26" s="66"/>
      <c r="AE26" s="66"/>
      <c r="AF26" s="66"/>
      <c r="AG26" s="66"/>
      <c r="AH26" s="66"/>
      <c r="AI26" s="66"/>
      <c r="AJ26" s="66"/>
      <c r="AK26" s="66"/>
      <c r="AL26" s="66"/>
      <c r="AM26" s="66"/>
      <c r="AN26" s="66"/>
    </row>
    <row r="27" spans="1:40" ht="12.75" customHeight="1" thickBot="1">
      <c r="A27" s="255" t="s">
        <v>198</v>
      </c>
      <c r="B27" s="256"/>
      <c r="C27" s="256"/>
      <c r="D27" s="256"/>
      <c r="E27" s="256"/>
      <c r="F27" s="285" t="s">
        <v>178</v>
      </c>
      <c r="G27" s="286"/>
      <c r="H27" s="287"/>
      <c r="I27" s="22">
        <f>G27*H27</f>
        <v>0</v>
      </c>
      <c r="J27" s="298" t="s">
        <v>179</v>
      </c>
      <c r="K27" s="288"/>
      <c r="L27" s="287"/>
      <c r="M27" s="22">
        <f>K27*L27</f>
        <v>0</v>
      </c>
      <c r="N27" s="359" t="s">
        <v>179</v>
      </c>
      <c r="O27" s="23">
        <f>I27+M27</f>
        <v>0</v>
      </c>
      <c r="P27" s="73"/>
      <c r="Q27" s="355" t="s">
        <v>180</v>
      </c>
      <c r="R27" s="282"/>
      <c r="S27" s="282"/>
      <c r="T27" s="282"/>
      <c r="U27" s="284"/>
      <c r="X27" s="66"/>
      <c r="Y27" s="66"/>
      <c r="Z27" s="66"/>
      <c r="AA27" s="66"/>
      <c r="AB27" s="66"/>
      <c r="AC27" s="66"/>
      <c r="AD27" s="66"/>
      <c r="AE27" s="66"/>
      <c r="AF27" s="66"/>
      <c r="AG27" s="66"/>
      <c r="AH27" s="66"/>
      <c r="AI27" s="66"/>
      <c r="AJ27" s="66"/>
      <c r="AK27" s="66"/>
      <c r="AL27" s="66"/>
      <c r="AM27" s="66"/>
      <c r="AN27" s="66"/>
    </row>
    <row r="28" spans="1:40" ht="16.5" customHeight="1" thickBot="1" thickTop="1">
      <c r="A28" s="255" t="s">
        <v>199</v>
      </c>
      <c r="B28" s="256"/>
      <c r="C28" s="256"/>
      <c r="D28" s="256"/>
      <c r="E28" s="256"/>
      <c r="F28" s="285" t="s">
        <v>178</v>
      </c>
      <c r="G28" s="301" t="s">
        <v>200</v>
      </c>
      <c r="H28" s="282"/>
      <c r="I28" s="282"/>
      <c r="J28" s="360"/>
      <c r="K28" s="282" t="s">
        <v>200</v>
      </c>
      <c r="L28" s="282"/>
      <c r="M28" s="282"/>
      <c r="N28" s="282"/>
      <c r="O28" s="301" t="s">
        <v>180</v>
      </c>
      <c r="P28" s="282"/>
      <c r="Q28" s="355" t="s">
        <v>180</v>
      </c>
      <c r="R28" s="282"/>
      <c r="S28" s="282"/>
      <c r="T28" s="282"/>
      <c r="U28" s="284"/>
      <c r="X28" s="66"/>
      <c r="Y28" s="66"/>
      <c r="Z28" s="66"/>
      <c r="AA28" s="66"/>
      <c r="AB28" s="66"/>
      <c r="AC28" s="66"/>
      <c r="AD28" s="66"/>
      <c r="AE28" s="66"/>
      <c r="AF28" s="66"/>
      <c r="AG28" s="66"/>
      <c r="AH28" s="66"/>
      <c r="AI28" s="66"/>
      <c r="AJ28" s="66"/>
      <c r="AK28" s="66"/>
      <c r="AL28" s="66"/>
      <c r="AM28" s="66"/>
      <c r="AN28" s="66"/>
    </row>
    <row r="29" spans="1:40" ht="13.5" customHeight="1" thickTop="1">
      <c r="A29" s="171" t="s">
        <v>201</v>
      </c>
      <c r="B29" s="70"/>
      <c r="C29" s="70"/>
      <c r="D29" s="70"/>
      <c r="E29" s="70"/>
      <c r="F29" s="180" t="s">
        <v>178</v>
      </c>
      <c r="G29" s="357"/>
      <c r="H29" s="105"/>
      <c r="I29" s="42"/>
      <c r="J29" s="348" t="s">
        <v>179</v>
      </c>
      <c r="K29" s="96"/>
      <c r="L29" s="105"/>
      <c r="M29" s="42"/>
      <c r="N29" s="180" t="s">
        <v>179</v>
      </c>
      <c r="O29" s="46"/>
      <c r="P29" s="45"/>
      <c r="Q29" s="349" t="s">
        <v>180</v>
      </c>
      <c r="R29" s="141"/>
      <c r="S29" s="141"/>
      <c r="T29" s="141"/>
      <c r="U29" s="172"/>
      <c r="X29" s="66"/>
      <c r="Y29" s="66"/>
      <c r="Z29" s="66"/>
      <c r="AA29" s="66"/>
      <c r="AB29" s="66"/>
      <c r="AC29" s="66"/>
      <c r="AD29" s="66"/>
      <c r="AE29" s="66"/>
      <c r="AF29" s="66"/>
      <c r="AG29" s="66"/>
      <c r="AH29" s="66"/>
      <c r="AI29" s="66"/>
      <c r="AJ29" s="66"/>
      <c r="AK29" s="66"/>
      <c r="AL29" s="66"/>
      <c r="AM29" s="66"/>
      <c r="AN29" s="66"/>
    </row>
    <row r="30" spans="1:40" ht="13.5" customHeight="1">
      <c r="A30" s="968" t="s">
        <v>202</v>
      </c>
      <c r="B30" s="70"/>
      <c r="C30" s="70"/>
      <c r="D30" s="361"/>
      <c r="E30" s="70"/>
      <c r="F30" s="180" t="s">
        <v>178</v>
      </c>
      <c r="G30" s="357"/>
      <c r="H30" s="105"/>
      <c r="I30" s="42"/>
      <c r="J30" s="348" t="s">
        <v>179</v>
      </c>
      <c r="K30" s="96"/>
      <c r="L30" s="105"/>
      <c r="M30" s="42"/>
      <c r="N30" s="180" t="s">
        <v>179</v>
      </c>
      <c r="O30" s="46"/>
      <c r="P30" s="47"/>
      <c r="Q30" s="349" t="s">
        <v>180</v>
      </c>
      <c r="R30" s="141"/>
      <c r="S30" s="141"/>
      <c r="T30" s="141"/>
      <c r="U30" s="172"/>
      <c r="X30" s="66"/>
      <c r="Y30" s="66"/>
      <c r="Z30" s="66"/>
      <c r="AA30" s="66"/>
      <c r="AB30" s="66"/>
      <c r="AC30" s="66"/>
      <c r="AD30" s="66"/>
      <c r="AE30" s="66"/>
      <c r="AF30" s="66"/>
      <c r="AG30" s="66"/>
      <c r="AH30" s="66"/>
      <c r="AI30" s="66"/>
      <c r="AJ30" s="66"/>
      <c r="AK30" s="66"/>
      <c r="AL30" s="66"/>
      <c r="AM30" s="66"/>
      <c r="AN30" s="66"/>
    </row>
    <row r="31" spans="1:40" ht="13.5" customHeight="1">
      <c r="A31" s="968" t="s">
        <v>203</v>
      </c>
      <c r="B31" s="70"/>
      <c r="C31" s="70"/>
      <c r="D31" s="70"/>
      <c r="E31" s="70"/>
      <c r="F31" s="180" t="s">
        <v>178</v>
      </c>
      <c r="G31" s="362"/>
      <c r="H31" s="363"/>
      <c r="I31" s="311">
        <f>G31*H31</f>
        <v>0</v>
      </c>
      <c r="J31" s="364" t="s">
        <v>179</v>
      </c>
      <c r="K31" s="327"/>
      <c r="L31" s="363"/>
      <c r="M31" s="311">
        <f>K31*L31</f>
        <v>0</v>
      </c>
      <c r="N31" s="365" t="s">
        <v>179</v>
      </c>
      <c r="O31" s="46">
        <f>I31+M31</f>
        <v>0</v>
      </c>
      <c r="P31" s="47"/>
      <c r="Q31" s="141" t="s">
        <v>180</v>
      </c>
      <c r="R31" s="141"/>
      <c r="S31" s="366"/>
      <c r="T31" s="141"/>
      <c r="U31" s="172"/>
      <c r="X31" s="66"/>
      <c r="Y31" s="66"/>
      <c r="Z31" s="66"/>
      <c r="AA31" s="66"/>
      <c r="AB31" s="66"/>
      <c r="AC31" s="66"/>
      <c r="AD31" s="66"/>
      <c r="AE31" s="66"/>
      <c r="AF31" s="66"/>
      <c r="AG31" s="66"/>
      <c r="AH31" s="66"/>
      <c r="AI31" s="66"/>
      <c r="AJ31" s="66"/>
      <c r="AK31" s="66"/>
      <c r="AL31" s="66"/>
      <c r="AM31" s="66"/>
      <c r="AN31" s="66"/>
    </row>
    <row r="32" spans="1:40" ht="13.5" customHeight="1">
      <c r="A32" s="968" t="s">
        <v>204</v>
      </c>
      <c r="B32" s="70"/>
      <c r="C32" s="361"/>
      <c r="D32" s="70"/>
      <c r="E32" s="70"/>
      <c r="F32" s="180" t="s">
        <v>178</v>
      </c>
      <c r="G32" s="367"/>
      <c r="H32" s="368"/>
      <c r="I32" s="326"/>
      <c r="J32" s="369" t="s">
        <v>179</v>
      </c>
      <c r="K32" s="326"/>
      <c r="L32" s="368"/>
      <c r="M32" s="311"/>
      <c r="N32" s="370" t="s">
        <v>179</v>
      </c>
      <c r="O32" s="357"/>
      <c r="P32" s="326"/>
      <c r="Q32" s="141" t="s">
        <v>180</v>
      </c>
      <c r="R32" s="141"/>
      <c r="S32" s="141"/>
      <c r="T32" s="141"/>
      <c r="U32" s="172"/>
      <c r="X32" s="66"/>
      <c r="Y32" s="66"/>
      <c r="Z32" s="66"/>
      <c r="AA32" s="66"/>
      <c r="AB32" s="66"/>
      <c r="AC32" s="66"/>
      <c r="AD32" s="66"/>
      <c r="AE32" s="66"/>
      <c r="AF32" s="66"/>
      <c r="AG32" s="66"/>
      <c r="AH32" s="66"/>
      <c r="AI32" s="66"/>
      <c r="AJ32" s="66"/>
      <c r="AK32" s="66"/>
      <c r="AL32" s="66"/>
      <c r="AM32" s="66"/>
      <c r="AN32" s="66"/>
    </row>
    <row r="33" spans="1:40" ht="3" customHeight="1">
      <c r="A33" s="173"/>
      <c r="B33" s="128"/>
      <c r="C33" s="128"/>
      <c r="D33" s="128"/>
      <c r="E33" s="128"/>
      <c r="F33" s="289"/>
      <c r="G33" s="371"/>
      <c r="H33" s="372"/>
      <c r="I33" s="51"/>
      <c r="J33" s="303"/>
      <c r="K33" s="51"/>
      <c r="L33" s="372"/>
      <c r="M33" s="51"/>
      <c r="N33" s="307"/>
      <c r="O33" s="350"/>
      <c r="P33" s="51"/>
      <c r="Q33" s="128"/>
      <c r="R33" s="128"/>
      <c r="S33" s="128"/>
      <c r="T33" s="128"/>
      <c r="U33" s="174"/>
      <c r="X33" s="66"/>
      <c r="Y33" s="66"/>
      <c r="Z33" s="66"/>
      <c r="AA33" s="66"/>
      <c r="AB33" s="66"/>
      <c r="AC33" s="66"/>
      <c r="AD33" s="66"/>
      <c r="AE33" s="66"/>
      <c r="AF33" s="66"/>
      <c r="AG33" s="66"/>
      <c r="AH33" s="66"/>
      <c r="AI33" s="66"/>
      <c r="AJ33" s="66"/>
      <c r="AK33" s="66"/>
      <c r="AL33" s="66"/>
      <c r="AM33" s="66"/>
      <c r="AN33" s="66"/>
    </row>
    <row r="34" spans="1:40" ht="13.5" customHeight="1">
      <c r="A34" s="171" t="s">
        <v>205</v>
      </c>
      <c r="B34" s="70"/>
      <c r="C34" s="70"/>
      <c r="D34" s="70"/>
      <c r="E34" s="70"/>
      <c r="F34" s="348" t="s">
        <v>178</v>
      </c>
      <c r="G34" s="373"/>
      <c r="H34" s="105"/>
      <c r="I34" s="87"/>
      <c r="J34" s="348" t="s">
        <v>179</v>
      </c>
      <c r="K34" s="373"/>
      <c r="L34" s="105"/>
      <c r="M34" s="42"/>
      <c r="N34" s="374" t="s">
        <v>179</v>
      </c>
      <c r="O34" s="46"/>
      <c r="P34" s="47"/>
      <c r="Q34" s="141" t="s">
        <v>180</v>
      </c>
      <c r="R34" s="141"/>
      <c r="S34" s="141"/>
      <c r="T34" s="141"/>
      <c r="U34" s="172"/>
      <c r="X34" s="66"/>
      <c r="Y34" s="66"/>
      <c r="Z34" s="66"/>
      <c r="AA34" s="66"/>
      <c r="AB34" s="66"/>
      <c r="AC34" s="66"/>
      <c r="AD34" s="66"/>
      <c r="AE34" s="66"/>
      <c r="AF34" s="66"/>
      <c r="AG34" s="66"/>
      <c r="AH34" s="66"/>
      <c r="AI34" s="66"/>
      <c r="AJ34" s="66"/>
      <c r="AK34" s="66"/>
      <c r="AL34" s="66"/>
      <c r="AM34" s="66"/>
      <c r="AN34" s="66"/>
    </row>
    <row r="35" spans="1:40" ht="13.5" customHeight="1">
      <c r="A35" s="968" t="s">
        <v>206</v>
      </c>
      <c r="B35" s="70"/>
      <c r="C35" s="361"/>
      <c r="D35" s="70"/>
      <c r="E35" s="70"/>
      <c r="F35" s="348" t="s">
        <v>178</v>
      </c>
      <c r="G35" s="313"/>
      <c r="H35" s="363"/>
      <c r="I35" s="311">
        <f>G35*H35</f>
        <v>0</v>
      </c>
      <c r="J35" s="369" t="s">
        <v>179</v>
      </c>
      <c r="K35" s="313"/>
      <c r="L35" s="363"/>
      <c r="M35" s="311">
        <f>K35*L35</f>
        <v>0</v>
      </c>
      <c r="N35" s="131" t="s">
        <v>179</v>
      </c>
      <c r="O35" s="46">
        <f>I35+M35</f>
        <v>0</v>
      </c>
      <c r="P35" s="47"/>
      <c r="Q35" s="141" t="s">
        <v>180</v>
      </c>
      <c r="R35" s="141"/>
      <c r="S35" s="141"/>
      <c r="T35" s="141"/>
      <c r="U35" s="172"/>
      <c r="X35" s="66"/>
      <c r="Y35" s="66"/>
      <c r="Z35" s="66"/>
      <c r="AA35" s="66"/>
      <c r="AB35" s="66"/>
      <c r="AC35" s="66"/>
      <c r="AD35" s="66"/>
      <c r="AE35" s="66"/>
      <c r="AF35" s="66"/>
      <c r="AG35" s="66"/>
      <c r="AH35" s="66"/>
      <c r="AI35" s="66"/>
      <c r="AJ35" s="66"/>
      <c r="AK35" s="66"/>
      <c r="AL35" s="66"/>
      <c r="AM35" s="66"/>
      <c r="AN35" s="66"/>
    </row>
    <row r="36" spans="1:40" ht="3.75" customHeight="1">
      <c r="A36" s="173"/>
      <c r="B36" s="128"/>
      <c r="C36" s="128"/>
      <c r="D36" s="128"/>
      <c r="E36" s="128"/>
      <c r="F36" s="302"/>
      <c r="G36" s="85"/>
      <c r="H36" s="372"/>
      <c r="I36" s="85"/>
      <c r="J36" s="303"/>
      <c r="K36" s="85"/>
      <c r="L36" s="372"/>
      <c r="M36" s="85"/>
      <c r="N36" s="130"/>
      <c r="O36" s="375"/>
      <c r="P36" s="85"/>
      <c r="Q36" s="129"/>
      <c r="R36" s="129"/>
      <c r="S36" s="129"/>
      <c r="T36" s="129"/>
      <c r="U36" s="259"/>
      <c r="X36" s="66"/>
      <c r="Y36" s="66"/>
      <c r="Z36" s="66"/>
      <c r="AA36" s="66"/>
      <c r="AB36" s="66"/>
      <c r="AC36" s="66"/>
      <c r="AD36" s="66"/>
      <c r="AE36" s="66"/>
      <c r="AF36" s="66"/>
      <c r="AG36" s="66"/>
      <c r="AH36" s="66"/>
      <c r="AI36" s="66"/>
      <c r="AJ36" s="66"/>
      <c r="AK36" s="66"/>
      <c r="AL36" s="66"/>
      <c r="AM36" s="66"/>
      <c r="AN36" s="66"/>
    </row>
    <row r="37" spans="1:40" ht="16.5" customHeight="1" thickBot="1">
      <c r="A37" s="255" t="s">
        <v>207</v>
      </c>
      <c r="B37" s="256"/>
      <c r="C37" s="256"/>
      <c r="D37" s="256"/>
      <c r="E37" s="256"/>
      <c r="F37" s="298" t="s">
        <v>178</v>
      </c>
      <c r="G37" s="376"/>
      <c r="H37" s="294"/>
      <c r="I37" s="297">
        <f>G37*H37</f>
        <v>0</v>
      </c>
      <c r="J37" s="377" t="s">
        <v>179</v>
      </c>
      <c r="K37" s="376"/>
      <c r="L37" s="294"/>
      <c r="M37" s="297">
        <f>K37*L37</f>
        <v>0</v>
      </c>
      <c r="N37" s="378" t="s">
        <v>179</v>
      </c>
      <c r="O37" s="23">
        <f>I37+M37</f>
        <v>0</v>
      </c>
      <c r="P37" s="76"/>
      <c r="Q37" s="282" t="s">
        <v>180</v>
      </c>
      <c r="R37" s="282"/>
      <c r="S37" s="282"/>
      <c r="T37" s="282"/>
      <c r="U37" s="284"/>
      <c r="X37" s="66"/>
      <c r="Y37" s="66"/>
      <c r="Z37" s="66"/>
      <c r="AA37" s="66"/>
      <c r="AB37" s="66"/>
      <c r="AC37" s="66"/>
      <c r="AD37" s="66"/>
      <c r="AE37" s="66"/>
      <c r="AF37" s="66"/>
      <c r="AG37" s="66"/>
      <c r="AH37" s="66"/>
      <c r="AI37" s="66"/>
      <c r="AJ37" s="66"/>
      <c r="AK37" s="66"/>
      <c r="AL37" s="66"/>
      <c r="AM37" s="66"/>
      <c r="AN37" s="66"/>
    </row>
    <row r="38" spans="1:40" ht="16.5" customHeight="1" thickTop="1">
      <c r="A38" s="305" t="s">
        <v>208</v>
      </c>
      <c r="B38" s="306"/>
      <c r="C38" s="306"/>
      <c r="D38" s="306"/>
      <c r="E38" s="306"/>
      <c r="F38" s="302" t="s">
        <v>178</v>
      </c>
      <c r="G38" s="54"/>
      <c r="H38" s="86"/>
      <c r="I38" s="292">
        <f>G38*H38</f>
        <v>0</v>
      </c>
      <c r="J38" s="303" t="s">
        <v>179</v>
      </c>
      <c r="K38" s="54"/>
      <c r="L38" s="86"/>
      <c r="M38" s="292">
        <f>K38*L38</f>
        <v>0</v>
      </c>
      <c r="N38" s="130" t="s">
        <v>179</v>
      </c>
      <c r="O38" s="26">
        <f>I38+M38</f>
        <v>0</v>
      </c>
      <c r="P38" s="40"/>
      <c r="Q38" s="129" t="s">
        <v>180</v>
      </c>
      <c r="R38" s="129"/>
      <c r="S38" s="129"/>
      <c r="T38" s="129"/>
      <c r="U38" s="259"/>
      <c r="X38" s="66"/>
      <c r="Y38" s="66"/>
      <c r="Z38" s="66"/>
      <c r="AA38" s="66"/>
      <c r="AB38" s="66"/>
      <c r="AC38" s="66"/>
      <c r="AD38" s="66"/>
      <c r="AE38" s="66"/>
      <c r="AF38" s="66"/>
      <c r="AG38" s="66"/>
      <c r="AH38" s="66"/>
      <c r="AI38" s="66"/>
      <c r="AJ38" s="66"/>
      <c r="AK38" s="66"/>
      <c r="AL38" s="66"/>
      <c r="AM38" s="66"/>
      <c r="AN38" s="66"/>
    </row>
    <row r="39" spans="1:40" ht="16.5" customHeight="1">
      <c r="A39" s="305" t="s">
        <v>209</v>
      </c>
      <c r="B39" s="306"/>
      <c r="C39" s="306"/>
      <c r="D39" s="306"/>
      <c r="E39" s="306"/>
      <c r="F39" s="302" t="s">
        <v>178</v>
      </c>
      <c r="G39" s="56"/>
      <c r="H39" s="84"/>
      <c r="I39" s="292">
        <f>G39*H39</f>
        <v>0</v>
      </c>
      <c r="J39" s="303" t="s">
        <v>179</v>
      </c>
      <c r="K39" s="56"/>
      <c r="L39" s="84"/>
      <c r="M39" s="292">
        <f>K39*L39</f>
        <v>0</v>
      </c>
      <c r="N39" s="307" t="s">
        <v>179</v>
      </c>
      <c r="O39" s="26">
        <f>I39+M39</f>
        <v>0</v>
      </c>
      <c r="P39" s="40"/>
      <c r="Q39" s="129" t="s">
        <v>180</v>
      </c>
      <c r="R39" s="129"/>
      <c r="S39" s="129"/>
      <c r="T39" s="129"/>
      <c r="U39" s="259"/>
      <c r="X39" s="66"/>
      <c r="Y39" s="66"/>
      <c r="Z39" s="66"/>
      <c r="AA39" s="66"/>
      <c r="AB39" s="66"/>
      <c r="AC39" s="66"/>
      <c r="AD39" s="66"/>
      <c r="AE39" s="66"/>
      <c r="AF39" s="66"/>
      <c r="AG39" s="66"/>
      <c r="AH39" s="66"/>
      <c r="AI39" s="66"/>
      <c r="AJ39" s="66"/>
      <c r="AK39" s="66"/>
      <c r="AL39" s="66"/>
      <c r="AM39" s="66"/>
      <c r="AN39" s="66"/>
    </row>
    <row r="40" spans="1:40" ht="15" customHeight="1">
      <c r="A40" s="379" t="s">
        <v>210</v>
      </c>
      <c r="B40" s="12"/>
      <c r="C40" s="12"/>
      <c r="D40" s="12"/>
      <c r="E40" s="12"/>
      <c r="F40" s="348" t="s">
        <v>178</v>
      </c>
      <c r="G40" s="96"/>
      <c r="H40" s="105"/>
      <c r="I40" s="42"/>
      <c r="J40" s="348" t="s">
        <v>179</v>
      </c>
      <c r="K40" s="357"/>
      <c r="L40" s="105"/>
      <c r="M40" s="42"/>
      <c r="N40" s="180" t="s">
        <v>179</v>
      </c>
      <c r="O40" s="46"/>
      <c r="P40" s="45"/>
      <c r="Q40" s="349" t="s">
        <v>180</v>
      </c>
      <c r="R40" s="141"/>
      <c r="S40" s="141"/>
      <c r="T40" s="141"/>
      <c r="U40" s="172"/>
      <c r="X40" s="66"/>
      <c r="Y40" s="66"/>
      <c r="Z40" s="66"/>
      <c r="AA40" s="66"/>
      <c r="AB40" s="66"/>
      <c r="AC40" s="66"/>
      <c r="AD40" s="66"/>
      <c r="AE40" s="66"/>
      <c r="AF40" s="66"/>
      <c r="AG40" s="66"/>
      <c r="AH40" s="66"/>
      <c r="AI40" s="66"/>
      <c r="AJ40" s="66"/>
      <c r="AK40" s="66"/>
      <c r="AL40" s="66"/>
      <c r="AM40" s="66"/>
      <c r="AN40" s="66"/>
    </row>
    <row r="41" spans="1:40" ht="11.25" customHeight="1">
      <c r="A41" s="968" t="s">
        <v>211</v>
      </c>
      <c r="B41" s="70"/>
      <c r="C41" s="70"/>
      <c r="D41" s="361"/>
      <c r="E41" s="70"/>
      <c r="F41" s="348" t="s">
        <v>178</v>
      </c>
      <c r="G41" s="41"/>
      <c r="H41" s="82"/>
      <c r="I41" s="311">
        <f>G41*H41</f>
        <v>0</v>
      </c>
      <c r="J41" s="348" t="s">
        <v>179</v>
      </c>
      <c r="K41" s="44"/>
      <c r="L41" s="82"/>
      <c r="M41" s="311">
        <f>K41*L41</f>
        <v>0</v>
      </c>
      <c r="N41" s="380" t="s">
        <v>179</v>
      </c>
      <c r="O41" s="46">
        <f>I41+M41</f>
        <v>0</v>
      </c>
      <c r="P41" s="45"/>
      <c r="Q41" s="349" t="s">
        <v>180</v>
      </c>
      <c r="R41" s="141"/>
      <c r="S41" s="141"/>
      <c r="T41" s="141"/>
      <c r="U41" s="172"/>
      <c r="X41" s="66"/>
      <c r="Y41" s="66"/>
      <c r="Z41" s="66"/>
      <c r="AA41" s="66"/>
      <c r="AB41" s="66"/>
      <c r="AC41" s="66"/>
      <c r="AD41" s="66"/>
      <c r="AE41" s="66"/>
      <c r="AF41" s="66"/>
      <c r="AG41" s="66"/>
      <c r="AH41" s="66"/>
      <c r="AI41" s="66"/>
      <c r="AJ41" s="66"/>
      <c r="AK41" s="66"/>
      <c r="AL41" s="66"/>
      <c r="AM41" s="66"/>
      <c r="AN41" s="66"/>
    </row>
    <row r="42" spans="1:40" ht="3.75" customHeight="1">
      <c r="A42" s="173"/>
      <c r="B42" s="128"/>
      <c r="C42" s="128"/>
      <c r="D42" s="128"/>
      <c r="E42" s="128"/>
      <c r="F42" s="302"/>
      <c r="G42" s="350"/>
      <c r="H42" s="320"/>
      <c r="I42" s="24"/>
      <c r="J42" s="381"/>
      <c r="K42" s="351"/>
      <c r="L42" s="320"/>
      <c r="M42" s="24"/>
      <c r="N42" s="345"/>
      <c r="O42" s="26"/>
      <c r="P42" s="39"/>
      <c r="Q42" s="346"/>
      <c r="R42" s="382"/>
      <c r="S42" s="382"/>
      <c r="T42" s="382"/>
      <c r="U42" s="383"/>
      <c r="X42" s="66"/>
      <c r="Y42" s="66"/>
      <c r="Z42" s="66"/>
      <c r="AA42" s="66"/>
      <c r="AB42" s="66"/>
      <c r="AC42" s="66"/>
      <c r="AD42" s="66"/>
      <c r="AE42" s="66"/>
      <c r="AF42" s="66"/>
      <c r="AG42" s="66"/>
      <c r="AH42" s="66"/>
      <c r="AI42" s="66"/>
      <c r="AJ42" s="66"/>
      <c r="AK42" s="66"/>
      <c r="AL42" s="66"/>
      <c r="AM42" s="66"/>
      <c r="AN42" s="66"/>
    </row>
    <row r="43" spans="1:40" ht="13.5" customHeight="1">
      <c r="A43" s="171" t="s">
        <v>187</v>
      </c>
      <c r="B43" s="384"/>
      <c r="C43" s="130"/>
      <c r="D43" s="130"/>
      <c r="E43" s="70"/>
      <c r="F43" s="348" t="s">
        <v>178</v>
      </c>
      <c r="G43" s="41"/>
      <c r="H43" s="82"/>
      <c r="I43" s="311">
        <f>G43*H43</f>
        <v>0</v>
      </c>
      <c r="J43" s="348" t="s">
        <v>179</v>
      </c>
      <c r="K43" s="44"/>
      <c r="L43" s="82"/>
      <c r="M43" s="311">
        <f>K43*L43</f>
        <v>0</v>
      </c>
      <c r="N43" s="380" t="s">
        <v>179</v>
      </c>
      <c r="O43" s="46">
        <f>I43+M43</f>
        <v>0</v>
      </c>
      <c r="P43" s="45"/>
      <c r="Q43" s="385" t="s">
        <v>180</v>
      </c>
      <c r="R43" s="366"/>
      <c r="S43" s="366"/>
      <c r="T43" s="366"/>
      <c r="U43" s="386"/>
      <c r="X43" s="66"/>
      <c r="Y43" s="66"/>
      <c r="Z43" s="66"/>
      <c r="AA43" s="66"/>
      <c r="AB43" s="66"/>
      <c r="AC43" s="66"/>
      <c r="AD43" s="66"/>
      <c r="AE43" s="66"/>
      <c r="AF43" s="66"/>
      <c r="AG43" s="66"/>
      <c r="AH43" s="66"/>
      <c r="AI43" s="66"/>
      <c r="AJ43" s="66"/>
      <c r="AK43" s="66"/>
      <c r="AL43" s="66"/>
      <c r="AM43" s="66"/>
      <c r="AN43" s="66"/>
    </row>
    <row r="44" spans="1:40" ht="6" customHeight="1">
      <c r="A44" s="173"/>
      <c r="B44" s="128"/>
      <c r="C44" s="128"/>
      <c r="D44" s="128"/>
      <c r="E44" s="128"/>
      <c r="F44" s="302"/>
      <c r="G44" s="387"/>
      <c r="H44" s="388"/>
      <c r="I44" s="24"/>
      <c r="J44" s="302"/>
      <c r="K44" s="317"/>
      <c r="L44" s="388"/>
      <c r="M44" s="24"/>
      <c r="N44" s="289"/>
      <c r="O44" s="389"/>
      <c r="P44" s="55"/>
      <c r="Q44" s="83"/>
      <c r="R44" s="129"/>
      <c r="S44" s="129"/>
      <c r="T44" s="129"/>
      <c r="U44" s="259"/>
      <c r="X44" s="66"/>
      <c r="Y44" s="66"/>
      <c r="Z44" s="66"/>
      <c r="AA44" s="66"/>
      <c r="AB44" s="66"/>
      <c r="AC44" s="66"/>
      <c r="AD44" s="66"/>
      <c r="AE44" s="66"/>
      <c r="AF44" s="66"/>
      <c r="AG44" s="66"/>
      <c r="AH44" s="66"/>
      <c r="AI44" s="66"/>
      <c r="AJ44" s="66"/>
      <c r="AK44" s="66"/>
      <c r="AL44" s="66"/>
      <c r="AM44" s="66"/>
      <c r="AN44" s="66"/>
    </row>
    <row r="45" spans="1:40" ht="13.5" customHeight="1">
      <c r="A45" s="171" t="s">
        <v>187</v>
      </c>
      <c r="B45" s="384"/>
      <c r="C45" s="130"/>
      <c r="D45" s="130"/>
      <c r="E45" s="70"/>
      <c r="F45" s="348" t="s">
        <v>178</v>
      </c>
      <c r="G45" s="41"/>
      <c r="H45" s="82"/>
      <c r="I45" s="311">
        <f>G45*H45</f>
        <v>0</v>
      </c>
      <c r="J45" s="348" t="s">
        <v>179</v>
      </c>
      <c r="K45" s="44"/>
      <c r="L45" s="82"/>
      <c r="M45" s="311">
        <f>K45*L45</f>
        <v>0</v>
      </c>
      <c r="N45" s="380" t="s">
        <v>179</v>
      </c>
      <c r="O45" s="46">
        <f>I45+M45</f>
        <v>0</v>
      </c>
      <c r="P45" s="45"/>
      <c r="Q45" s="385" t="s">
        <v>180</v>
      </c>
      <c r="R45" s="366"/>
      <c r="S45" s="366"/>
      <c r="T45" s="366"/>
      <c r="U45" s="386"/>
      <c r="X45" s="66"/>
      <c r="Y45" s="66"/>
      <c r="Z45" s="66"/>
      <c r="AA45" s="66"/>
      <c r="AB45" s="66"/>
      <c r="AC45" s="66"/>
      <c r="AD45" s="66"/>
      <c r="AE45" s="66"/>
      <c r="AF45" s="66"/>
      <c r="AG45" s="66"/>
      <c r="AH45" s="66"/>
      <c r="AI45" s="66"/>
      <c r="AJ45" s="66"/>
      <c r="AK45" s="66"/>
      <c r="AL45" s="66"/>
      <c r="AM45" s="66"/>
      <c r="AN45" s="66"/>
    </row>
    <row r="46" spans="1:40" ht="6" customHeight="1">
      <c r="A46" s="173"/>
      <c r="B46" s="128"/>
      <c r="C46" s="128"/>
      <c r="D46" s="128"/>
      <c r="E46" s="128"/>
      <c r="F46" s="302"/>
      <c r="G46" s="350"/>
      <c r="H46" s="320"/>
      <c r="I46" s="24"/>
      <c r="J46" s="381"/>
      <c r="K46" s="351"/>
      <c r="L46" s="320"/>
      <c r="M46" s="24"/>
      <c r="N46" s="345"/>
      <c r="O46" s="26"/>
      <c r="P46" s="39"/>
      <c r="Q46" s="346"/>
      <c r="R46" s="382"/>
      <c r="S46" s="382"/>
      <c r="T46" s="382"/>
      <c r="U46" s="383"/>
      <c r="X46" s="66"/>
      <c r="Y46" s="66"/>
      <c r="Z46" s="66"/>
      <c r="AA46" s="66"/>
      <c r="AB46" s="66"/>
      <c r="AC46" s="66"/>
      <c r="AD46" s="66"/>
      <c r="AE46" s="66"/>
      <c r="AF46" s="66"/>
      <c r="AG46" s="66"/>
      <c r="AH46" s="66"/>
      <c r="AI46" s="66"/>
      <c r="AJ46" s="66"/>
      <c r="AK46" s="66"/>
      <c r="AL46" s="66"/>
      <c r="AM46" s="66"/>
      <c r="AN46" s="66"/>
    </row>
    <row r="47" spans="1:40" ht="13.5" customHeight="1">
      <c r="A47" s="171" t="s">
        <v>187</v>
      </c>
      <c r="B47" s="384"/>
      <c r="C47" s="130"/>
      <c r="D47" s="130"/>
      <c r="E47" s="70"/>
      <c r="F47" s="348" t="s">
        <v>178</v>
      </c>
      <c r="G47" s="41"/>
      <c r="H47" s="82"/>
      <c r="I47" s="311">
        <f>G47*H47</f>
        <v>0</v>
      </c>
      <c r="J47" s="348" t="s">
        <v>179</v>
      </c>
      <c r="K47" s="44"/>
      <c r="L47" s="82"/>
      <c r="M47" s="311">
        <f>K47*L47</f>
        <v>0</v>
      </c>
      <c r="N47" s="380" t="s">
        <v>179</v>
      </c>
      <c r="O47" s="46">
        <f>I47+M47</f>
        <v>0</v>
      </c>
      <c r="P47" s="45"/>
      <c r="Q47" s="385" t="s">
        <v>180</v>
      </c>
      <c r="R47" s="366"/>
      <c r="S47" s="366"/>
      <c r="T47" s="366"/>
      <c r="U47" s="386"/>
      <c r="X47" s="66"/>
      <c r="Y47" s="66"/>
      <c r="Z47" s="66"/>
      <c r="AA47" s="66"/>
      <c r="AB47" s="66"/>
      <c r="AC47" s="66"/>
      <c r="AD47" s="66"/>
      <c r="AE47" s="66"/>
      <c r="AF47" s="66"/>
      <c r="AG47" s="66"/>
      <c r="AH47" s="66"/>
      <c r="AI47" s="66"/>
      <c r="AJ47" s="66"/>
      <c r="AK47" s="66"/>
      <c r="AL47" s="66"/>
      <c r="AM47" s="66"/>
      <c r="AN47" s="66"/>
    </row>
    <row r="48" spans="1:40" ht="6" customHeight="1">
      <c r="A48" s="173"/>
      <c r="B48" s="128"/>
      <c r="C48" s="128"/>
      <c r="D48" s="128"/>
      <c r="E48" s="128"/>
      <c r="F48" s="302"/>
      <c r="G48" s="387"/>
      <c r="H48" s="388"/>
      <c r="I48" s="24"/>
      <c r="J48" s="302"/>
      <c r="K48" s="317"/>
      <c r="L48" s="388"/>
      <c r="M48" s="24"/>
      <c r="N48" s="289"/>
      <c r="O48" s="389"/>
      <c r="P48" s="55"/>
      <c r="Q48" s="83"/>
      <c r="R48" s="129"/>
      <c r="S48" s="129"/>
      <c r="T48" s="129"/>
      <c r="U48" s="259"/>
      <c r="X48" s="66"/>
      <c r="Y48" s="66"/>
      <c r="Z48" s="66"/>
      <c r="AA48" s="66"/>
      <c r="AB48" s="66"/>
      <c r="AC48" s="66"/>
      <c r="AD48" s="66"/>
      <c r="AE48" s="66"/>
      <c r="AF48" s="66"/>
      <c r="AG48" s="66"/>
      <c r="AH48" s="66"/>
      <c r="AI48" s="66"/>
      <c r="AJ48" s="66"/>
      <c r="AK48" s="66"/>
      <c r="AL48" s="66"/>
      <c r="AM48" s="66"/>
      <c r="AN48" s="66"/>
    </row>
    <row r="49" spans="1:40" ht="13.5" customHeight="1">
      <c r="A49" s="171" t="s">
        <v>187</v>
      </c>
      <c r="B49" s="384"/>
      <c r="C49" s="130"/>
      <c r="D49" s="130"/>
      <c r="E49" s="70"/>
      <c r="F49" s="348" t="s">
        <v>178</v>
      </c>
      <c r="G49" s="41"/>
      <c r="H49" s="82"/>
      <c r="I49" s="311">
        <f>G49*H49</f>
        <v>0</v>
      </c>
      <c r="J49" s="348" t="s">
        <v>179</v>
      </c>
      <c r="K49" s="44"/>
      <c r="L49" s="82"/>
      <c r="M49" s="311">
        <f>K49*L49</f>
        <v>0</v>
      </c>
      <c r="N49" s="380" t="s">
        <v>179</v>
      </c>
      <c r="O49" s="46">
        <f>I49+M49</f>
        <v>0</v>
      </c>
      <c r="P49" s="45"/>
      <c r="Q49" s="385" t="s">
        <v>180</v>
      </c>
      <c r="R49" s="366"/>
      <c r="S49" s="366"/>
      <c r="T49" s="366"/>
      <c r="U49" s="386"/>
      <c r="X49" s="66"/>
      <c r="Y49" s="66"/>
      <c r="Z49" s="66"/>
      <c r="AA49" s="66"/>
      <c r="AB49" s="66"/>
      <c r="AC49" s="66"/>
      <c r="AD49" s="66"/>
      <c r="AE49" s="66"/>
      <c r="AF49" s="66"/>
      <c r="AG49" s="66"/>
      <c r="AH49" s="66"/>
      <c r="AI49" s="66"/>
      <c r="AJ49" s="66"/>
      <c r="AK49" s="66"/>
      <c r="AL49" s="66"/>
      <c r="AM49" s="66"/>
      <c r="AN49" s="66"/>
    </row>
    <row r="50" spans="1:40" ht="6" customHeight="1">
      <c r="A50" s="173"/>
      <c r="B50" s="128"/>
      <c r="C50" s="128"/>
      <c r="D50" s="128"/>
      <c r="E50" s="128"/>
      <c r="F50" s="302"/>
      <c r="G50" s="350"/>
      <c r="H50" s="320"/>
      <c r="I50" s="24"/>
      <c r="J50" s="381"/>
      <c r="K50" s="351"/>
      <c r="L50" s="320"/>
      <c r="M50" s="24"/>
      <c r="N50" s="345"/>
      <c r="O50" s="26"/>
      <c r="P50" s="39"/>
      <c r="Q50" s="346"/>
      <c r="R50" s="382"/>
      <c r="S50" s="382"/>
      <c r="T50" s="382"/>
      <c r="U50" s="383"/>
      <c r="X50" s="66"/>
      <c r="Y50" s="66"/>
      <c r="Z50" s="66"/>
      <c r="AA50" s="66"/>
      <c r="AB50" s="66"/>
      <c r="AC50" s="66"/>
      <c r="AD50" s="66"/>
      <c r="AE50" s="66"/>
      <c r="AF50" s="66"/>
      <c r="AG50" s="66"/>
      <c r="AH50" s="66"/>
      <c r="AI50" s="66"/>
      <c r="AJ50" s="66"/>
      <c r="AK50" s="66"/>
      <c r="AL50" s="66"/>
      <c r="AM50" s="66"/>
      <c r="AN50" s="66"/>
    </row>
    <row r="51" spans="1:40" ht="13.5" customHeight="1">
      <c r="A51" s="171" t="s">
        <v>187</v>
      </c>
      <c r="B51" s="384"/>
      <c r="C51" s="130"/>
      <c r="D51" s="130"/>
      <c r="E51" s="70"/>
      <c r="F51" s="348" t="s">
        <v>178</v>
      </c>
      <c r="G51" s="41"/>
      <c r="H51" s="82"/>
      <c r="I51" s="311">
        <f>G51*H51</f>
        <v>0</v>
      </c>
      <c r="J51" s="348" t="s">
        <v>179</v>
      </c>
      <c r="K51" s="44"/>
      <c r="L51" s="82"/>
      <c r="M51" s="311">
        <f>K51*L51</f>
        <v>0</v>
      </c>
      <c r="N51" s="380" t="s">
        <v>179</v>
      </c>
      <c r="O51" s="46">
        <f>I51+M51</f>
        <v>0</v>
      </c>
      <c r="P51" s="45"/>
      <c r="Q51" s="385" t="s">
        <v>180</v>
      </c>
      <c r="R51" s="366"/>
      <c r="S51" s="366"/>
      <c r="T51" s="366"/>
      <c r="U51" s="386"/>
      <c r="X51" s="66"/>
      <c r="Y51" s="66"/>
      <c r="Z51" s="66"/>
      <c r="AA51" s="66"/>
      <c r="AB51" s="66"/>
      <c r="AC51" s="66"/>
      <c r="AD51" s="66"/>
      <c r="AE51" s="66"/>
      <c r="AF51" s="66"/>
      <c r="AG51" s="66"/>
      <c r="AH51" s="66"/>
      <c r="AI51" s="66"/>
      <c r="AJ51" s="66"/>
      <c r="AK51" s="66"/>
      <c r="AL51" s="66"/>
      <c r="AM51" s="66"/>
      <c r="AN51" s="66"/>
    </row>
    <row r="52" spans="1:40" ht="6" customHeight="1">
      <c r="A52" s="173"/>
      <c r="B52" s="128"/>
      <c r="C52" s="128"/>
      <c r="D52" s="128"/>
      <c r="E52" s="128"/>
      <c r="F52" s="302"/>
      <c r="G52" s="387"/>
      <c r="H52" s="388"/>
      <c r="I52" s="24"/>
      <c r="J52" s="302"/>
      <c r="K52" s="317"/>
      <c r="L52" s="388"/>
      <c r="M52" s="24"/>
      <c r="N52" s="289"/>
      <c r="O52" s="389"/>
      <c r="P52" s="55"/>
      <c r="Q52" s="83"/>
      <c r="R52" s="129"/>
      <c r="S52" s="129"/>
      <c r="T52" s="129"/>
      <c r="U52" s="259"/>
      <c r="X52" s="66"/>
      <c r="Y52" s="66"/>
      <c r="Z52" s="66"/>
      <c r="AA52" s="66"/>
      <c r="AB52" s="66"/>
      <c r="AC52" s="66"/>
      <c r="AD52" s="66"/>
      <c r="AE52" s="66"/>
      <c r="AF52" s="66"/>
      <c r="AG52" s="66"/>
      <c r="AH52" s="66"/>
      <c r="AI52" s="66"/>
      <c r="AJ52" s="66"/>
      <c r="AK52" s="66"/>
      <c r="AL52" s="66"/>
      <c r="AM52" s="66"/>
      <c r="AN52" s="66"/>
    </row>
    <row r="53" spans="1:40" ht="13.5" customHeight="1">
      <c r="A53" s="171" t="s">
        <v>187</v>
      </c>
      <c r="B53" s="384"/>
      <c r="C53" s="130"/>
      <c r="D53" s="130"/>
      <c r="E53" s="70"/>
      <c r="F53" s="348" t="s">
        <v>178</v>
      </c>
      <c r="G53" s="41"/>
      <c r="H53" s="82"/>
      <c r="I53" s="311">
        <f>G53*H53</f>
        <v>0</v>
      </c>
      <c r="J53" s="348" t="s">
        <v>179</v>
      </c>
      <c r="K53" s="44"/>
      <c r="L53" s="82"/>
      <c r="M53" s="311">
        <f>K53*L53</f>
        <v>0</v>
      </c>
      <c r="N53" s="380" t="s">
        <v>179</v>
      </c>
      <c r="O53" s="46">
        <f>I53+M53</f>
        <v>0</v>
      </c>
      <c r="P53" s="45"/>
      <c r="Q53" s="385" t="s">
        <v>180</v>
      </c>
      <c r="R53" s="366"/>
      <c r="S53" s="366"/>
      <c r="T53" s="366"/>
      <c r="U53" s="386"/>
      <c r="X53" s="66"/>
      <c r="Y53" s="66"/>
      <c r="Z53" s="66"/>
      <c r="AA53" s="66"/>
      <c r="AB53" s="66"/>
      <c r="AC53" s="66"/>
      <c r="AD53" s="66"/>
      <c r="AE53" s="66"/>
      <c r="AF53" s="66"/>
      <c r="AG53" s="66"/>
      <c r="AH53" s="66"/>
      <c r="AI53" s="66"/>
      <c r="AJ53" s="66"/>
      <c r="AK53" s="66"/>
      <c r="AL53" s="66"/>
      <c r="AM53" s="66"/>
      <c r="AN53" s="66"/>
    </row>
    <row r="54" spans="1:40" ht="6" customHeight="1" thickBot="1">
      <c r="A54" s="255"/>
      <c r="B54" s="256"/>
      <c r="C54" s="256"/>
      <c r="D54" s="256"/>
      <c r="E54" s="256"/>
      <c r="F54" s="298"/>
      <c r="G54" s="341"/>
      <c r="H54" s="255"/>
      <c r="I54" s="390"/>
      <c r="J54" s="298"/>
      <c r="K54" s="256"/>
      <c r="L54" s="255"/>
      <c r="M54" s="390"/>
      <c r="N54" s="285"/>
      <c r="O54" s="301"/>
      <c r="P54" s="282"/>
      <c r="Q54" s="355"/>
      <c r="R54" s="282"/>
      <c r="S54" s="282"/>
      <c r="T54" s="282"/>
      <c r="U54" s="284"/>
      <c r="X54" s="66"/>
      <c r="Y54" s="66"/>
      <c r="Z54" s="66"/>
      <c r="AA54" s="66"/>
      <c r="AB54" s="66"/>
      <c r="AC54" s="66"/>
      <c r="AD54" s="66"/>
      <c r="AE54" s="66"/>
      <c r="AF54" s="66"/>
      <c r="AG54" s="66"/>
      <c r="AH54" s="66"/>
      <c r="AI54" s="66"/>
      <c r="AJ54" s="66"/>
      <c r="AK54" s="66"/>
      <c r="AL54" s="66"/>
      <c r="AM54" s="66"/>
      <c r="AN54" s="66"/>
    </row>
    <row r="55" spans="1:40" ht="16.5" customHeight="1" thickTop="1">
      <c r="A55" s="173" t="s">
        <v>212</v>
      </c>
      <c r="B55" s="128"/>
      <c r="C55" s="128"/>
      <c r="D55" s="128"/>
      <c r="E55" s="128"/>
      <c r="F55" s="289" t="s">
        <v>178</v>
      </c>
      <c r="G55" s="391" t="s">
        <v>180</v>
      </c>
      <c r="H55" s="173" t="s">
        <v>180</v>
      </c>
      <c r="I55" s="24">
        <f>SUM(I9:I53)</f>
        <v>0</v>
      </c>
      <c r="J55" s="302" t="s">
        <v>179</v>
      </c>
      <c r="K55" s="128" t="s">
        <v>180</v>
      </c>
      <c r="L55" s="173" t="s">
        <v>180</v>
      </c>
      <c r="M55" s="24">
        <f>SUM(M9:M53)</f>
        <v>0</v>
      </c>
      <c r="N55" s="289" t="s">
        <v>179</v>
      </c>
      <c r="O55" s="26">
        <f>SUM(O9:O53)</f>
        <v>0</v>
      </c>
      <c r="P55" s="39"/>
      <c r="Q55" s="83" t="s">
        <v>180</v>
      </c>
      <c r="R55" s="129"/>
      <c r="S55" s="129"/>
      <c r="T55" s="129"/>
      <c r="U55" s="259"/>
      <c r="X55" s="66"/>
      <c r="Y55" s="66"/>
      <c r="Z55" s="66"/>
      <c r="AA55" s="66"/>
      <c r="AB55" s="66"/>
      <c r="AC55" s="66"/>
      <c r="AD55" s="66"/>
      <c r="AE55" s="66"/>
      <c r="AF55" s="66"/>
      <c r="AG55" s="66"/>
      <c r="AH55" s="66"/>
      <c r="AI55" s="66"/>
      <c r="AJ55" s="66"/>
      <c r="AK55" s="66"/>
      <c r="AL55" s="66"/>
      <c r="AM55" s="66"/>
      <c r="AN55" s="66"/>
    </row>
    <row r="56" spans="1:40" ht="16.5" customHeight="1">
      <c r="A56" s="173" t="s">
        <v>188</v>
      </c>
      <c r="B56" s="128"/>
      <c r="C56" s="128"/>
      <c r="D56" s="128"/>
      <c r="E56" s="128"/>
      <c r="F56" s="289" t="s">
        <v>178</v>
      </c>
      <c r="G56" s="391" t="s">
        <v>180</v>
      </c>
      <c r="H56" s="173" t="s">
        <v>180</v>
      </c>
      <c r="I56" s="24">
        <f>'F04'!G52</f>
        <v>0</v>
      </c>
      <c r="J56" s="24">
        <f>'F04'!H52</f>
        <v>0</v>
      </c>
      <c r="K56" s="391" t="s">
        <v>180</v>
      </c>
      <c r="L56" s="173" t="s">
        <v>180</v>
      </c>
      <c r="M56" s="24">
        <f>'F04'!K52</f>
        <v>0</v>
      </c>
      <c r="N56" s="893">
        <f>'F04'!L52</f>
        <v>0</v>
      </c>
      <c r="O56" s="39">
        <f>'F04'!M52</f>
        <v>0</v>
      </c>
      <c r="P56" s="39"/>
      <c r="Q56" s="27">
        <f>'F04'!O52</f>
        <v>0</v>
      </c>
      <c r="R56" s="39"/>
      <c r="S56" s="39"/>
      <c r="T56" s="39"/>
      <c r="U56" s="40"/>
      <c r="X56" s="66"/>
      <c r="Y56" s="66"/>
      <c r="Z56" s="66"/>
      <c r="AA56" s="66"/>
      <c r="AB56" s="66"/>
      <c r="AC56" s="66"/>
      <c r="AD56" s="66"/>
      <c r="AE56" s="66"/>
      <c r="AF56" s="66"/>
      <c r="AG56" s="66"/>
      <c r="AH56" s="66"/>
      <c r="AI56" s="66"/>
      <c r="AJ56" s="66"/>
      <c r="AK56" s="66"/>
      <c r="AL56" s="66"/>
      <c r="AM56" s="66"/>
      <c r="AN56" s="66"/>
    </row>
    <row r="57" spans="1:40" ht="16.5" customHeight="1" thickBot="1">
      <c r="A57" s="255" t="s">
        <v>213</v>
      </c>
      <c r="B57" s="256"/>
      <c r="C57" s="256"/>
      <c r="D57" s="256"/>
      <c r="E57" s="256"/>
      <c r="F57" s="285" t="s">
        <v>178</v>
      </c>
      <c r="G57" s="341" t="s">
        <v>180</v>
      </c>
      <c r="H57" s="255" t="s">
        <v>180</v>
      </c>
      <c r="I57" s="22">
        <f>SUM(I55:I56)</f>
        <v>0</v>
      </c>
      <c r="J57" s="22">
        <f>SUM(J55:J56)</f>
        <v>0</v>
      </c>
      <c r="K57" s="341" t="s">
        <v>180</v>
      </c>
      <c r="L57" s="255" t="s">
        <v>180</v>
      </c>
      <c r="M57" s="22">
        <f>SUM(M55:M56)</f>
        <v>0</v>
      </c>
      <c r="N57" s="22">
        <f>SUM(N55:N56)</f>
        <v>0</v>
      </c>
      <c r="O57" s="23">
        <f>SUM(O55:O56)</f>
        <v>0</v>
      </c>
      <c r="P57" s="73"/>
      <c r="Q57" s="29">
        <f>SUM(Q55:Q56)</f>
        <v>0</v>
      </c>
      <c r="R57" s="73"/>
      <c r="S57" s="73"/>
      <c r="T57" s="73"/>
      <c r="U57" s="76"/>
      <c r="X57" s="66"/>
      <c r="Y57" s="66"/>
      <c r="Z57" s="66"/>
      <c r="AA57" s="66"/>
      <c r="AB57" s="66"/>
      <c r="AC57" s="66"/>
      <c r="AD57" s="66"/>
      <c r="AE57" s="66"/>
      <c r="AF57" s="66"/>
      <c r="AG57" s="66"/>
      <c r="AH57" s="66"/>
      <c r="AI57" s="66"/>
      <c r="AJ57" s="66"/>
      <c r="AK57" s="66"/>
      <c r="AL57" s="66"/>
      <c r="AM57" s="66"/>
      <c r="AN57" s="66"/>
    </row>
    <row r="58" spans="1:40" ht="18" customHeight="1" thickTop="1">
      <c r="A58" s="68" t="str">
        <f>Rev_Date</f>
        <v>REVISED JULY 1, 2010</v>
      </c>
      <c r="G58" s="123" t="str">
        <f>Exp_Date</f>
        <v>FORM EXPIRES 6-30-12</v>
      </c>
      <c r="H58" s="123"/>
      <c r="I58" s="123"/>
      <c r="J58" s="123"/>
      <c r="K58" s="123"/>
      <c r="L58" s="123"/>
      <c r="M58" s="123"/>
      <c r="N58" s="123"/>
      <c r="U58" s="139" t="s">
        <v>214</v>
      </c>
      <c r="X58" s="66"/>
      <c r="Y58" s="66"/>
      <c r="Z58" s="66"/>
      <c r="AA58" s="66"/>
      <c r="AB58" s="66"/>
      <c r="AC58" s="66"/>
      <c r="AD58" s="66"/>
      <c r="AE58" s="66"/>
      <c r="AF58" s="66"/>
      <c r="AG58" s="66"/>
      <c r="AH58" s="66"/>
      <c r="AI58" s="66"/>
      <c r="AJ58" s="66"/>
      <c r="AK58" s="66"/>
      <c r="AL58" s="66"/>
      <c r="AM58" s="66"/>
      <c r="AN58" s="66"/>
    </row>
    <row r="59" ht="18" customHeight="1"/>
    <row r="60" ht="18" customHeight="1"/>
    <row r="62" spans="23:39" ht="13.5">
      <c r="W62" s="66"/>
      <c r="X62" s="66"/>
      <c r="Y62" s="66"/>
      <c r="Z62" s="66"/>
      <c r="AA62" s="66"/>
      <c r="AB62" s="66"/>
      <c r="AC62" s="66"/>
      <c r="AD62" s="66"/>
      <c r="AE62" s="66"/>
      <c r="AF62" s="66"/>
      <c r="AG62" s="66"/>
      <c r="AH62" s="66"/>
      <c r="AI62" s="66"/>
      <c r="AJ62" s="66"/>
      <c r="AK62" s="66"/>
      <c r="AL62" s="66"/>
      <c r="AM62" s="66"/>
    </row>
    <row r="63" spans="23:39" ht="13.5">
      <c r="W63" s="66"/>
      <c r="X63" s="66"/>
      <c r="Y63" s="66"/>
      <c r="Z63" s="66"/>
      <c r="AA63" s="66"/>
      <c r="AB63" s="66"/>
      <c r="AC63" s="66"/>
      <c r="AD63" s="66"/>
      <c r="AE63" s="66"/>
      <c r="AF63" s="66"/>
      <c r="AG63" s="66"/>
      <c r="AH63" s="66"/>
      <c r="AI63" s="66"/>
      <c r="AJ63" s="66"/>
      <c r="AK63" s="66"/>
      <c r="AL63" s="66"/>
      <c r="AM63" s="66"/>
    </row>
    <row r="64" spans="23:39" ht="13.5">
      <c r="W64" s="66"/>
      <c r="X64" s="66"/>
      <c r="Y64" s="66"/>
      <c r="Z64" s="66"/>
      <c r="AA64" s="66"/>
      <c r="AB64" s="66"/>
      <c r="AC64" s="66"/>
      <c r="AD64" s="66"/>
      <c r="AE64" s="66"/>
      <c r="AF64" s="66"/>
      <c r="AG64" s="66"/>
      <c r="AH64" s="66"/>
      <c r="AI64" s="66"/>
      <c r="AJ64" s="66"/>
      <c r="AK64" s="66"/>
      <c r="AL64" s="66"/>
      <c r="AM64" s="66"/>
    </row>
    <row r="65" spans="23:39" ht="13.5">
      <c r="W65" s="66"/>
      <c r="X65" s="66"/>
      <c r="Y65" s="66"/>
      <c r="Z65" s="66"/>
      <c r="AA65" s="66"/>
      <c r="AB65" s="66"/>
      <c r="AC65" s="66"/>
      <c r="AD65" s="66"/>
      <c r="AE65" s="66"/>
      <c r="AF65" s="66"/>
      <c r="AG65" s="66"/>
      <c r="AH65" s="66"/>
      <c r="AI65" s="66"/>
      <c r="AJ65" s="66"/>
      <c r="AK65" s="66"/>
      <c r="AL65" s="66"/>
      <c r="AM65" s="66"/>
    </row>
    <row r="66" spans="23:39" ht="13.5">
      <c r="W66" s="66"/>
      <c r="X66" s="66"/>
      <c r="Y66" s="66"/>
      <c r="Z66" s="66"/>
      <c r="AA66" s="66"/>
      <c r="AB66" s="66"/>
      <c r="AC66" s="66"/>
      <c r="AD66" s="66"/>
      <c r="AE66" s="66"/>
      <c r="AF66" s="66"/>
      <c r="AG66" s="66"/>
      <c r="AH66" s="66"/>
      <c r="AI66" s="66"/>
      <c r="AJ66" s="66"/>
      <c r="AK66" s="66"/>
      <c r="AL66" s="66"/>
      <c r="AM66" s="66"/>
    </row>
    <row r="67" spans="23:39" ht="13.5">
      <c r="W67" s="66"/>
      <c r="X67" s="66"/>
      <c r="Y67" s="66"/>
      <c r="Z67" s="66"/>
      <c r="AA67" s="66"/>
      <c r="AB67" s="66"/>
      <c r="AC67" s="66"/>
      <c r="AD67" s="66"/>
      <c r="AE67" s="66"/>
      <c r="AF67" s="66"/>
      <c r="AG67" s="66"/>
      <c r="AH67" s="66"/>
      <c r="AI67" s="66"/>
      <c r="AJ67" s="66"/>
      <c r="AK67" s="66"/>
      <c r="AL67" s="66"/>
      <c r="AM67" s="66"/>
    </row>
    <row r="68" spans="23:39" ht="13.5">
      <c r="W68" s="66"/>
      <c r="X68" s="66"/>
      <c r="Y68" s="66"/>
      <c r="Z68" s="66"/>
      <c r="AA68" s="66"/>
      <c r="AB68" s="66"/>
      <c r="AC68" s="66"/>
      <c r="AD68" s="66"/>
      <c r="AE68" s="66"/>
      <c r="AF68" s="66"/>
      <c r="AG68" s="66"/>
      <c r="AH68" s="66"/>
      <c r="AI68" s="66"/>
      <c r="AJ68" s="66"/>
      <c r="AK68" s="66"/>
      <c r="AL68" s="66"/>
      <c r="AM68" s="66"/>
    </row>
    <row r="69" spans="23:39" ht="13.5">
      <c r="W69" s="66"/>
      <c r="X69" s="66"/>
      <c r="Y69" s="66"/>
      <c r="Z69" s="66"/>
      <c r="AA69" s="66"/>
      <c r="AB69" s="66"/>
      <c r="AC69" s="66"/>
      <c r="AD69" s="66"/>
      <c r="AE69" s="66"/>
      <c r="AF69" s="66"/>
      <c r="AG69" s="66"/>
      <c r="AH69" s="66"/>
      <c r="AI69" s="66"/>
      <c r="AJ69" s="66"/>
      <c r="AK69" s="66"/>
      <c r="AL69" s="66"/>
      <c r="AM69" s="66"/>
    </row>
    <row r="70" spans="23:39" ht="13.5">
      <c r="W70" s="66"/>
      <c r="X70" s="66"/>
      <c r="Y70" s="66"/>
      <c r="Z70" s="66"/>
      <c r="AA70" s="66"/>
      <c r="AB70" s="66"/>
      <c r="AC70" s="66"/>
      <c r="AD70" s="66"/>
      <c r="AE70" s="66"/>
      <c r="AF70" s="66"/>
      <c r="AG70" s="66"/>
      <c r="AH70" s="66"/>
      <c r="AI70" s="66"/>
      <c r="AJ70" s="66"/>
      <c r="AK70" s="66"/>
      <c r="AL70" s="66"/>
      <c r="AM70" s="66"/>
    </row>
    <row r="71" spans="23:39" ht="13.5">
      <c r="W71" s="66"/>
      <c r="X71" s="66"/>
      <c r="Y71" s="66"/>
      <c r="Z71" s="66"/>
      <c r="AA71" s="66"/>
      <c r="AB71" s="66"/>
      <c r="AC71" s="66"/>
      <c r="AD71" s="66"/>
      <c r="AE71" s="66"/>
      <c r="AF71" s="66"/>
      <c r="AG71" s="66"/>
      <c r="AH71" s="66"/>
      <c r="AI71" s="66"/>
      <c r="AJ71" s="66"/>
      <c r="AK71" s="66"/>
      <c r="AL71" s="66"/>
      <c r="AM71" s="66"/>
    </row>
    <row r="72" spans="23:39" ht="13.5">
      <c r="W72" s="66"/>
      <c r="X72" s="66"/>
      <c r="Y72" s="66"/>
      <c r="Z72" s="66"/>
      <c r="AA72" s="66"/>
      <c r="AB72" s="66"/>
      <c r="AC72" s="66"/>
      <c r="AD72" s="66"/>
      <c r="AE72" s="66"/>
      <c r="AF72" s="66"/>
      <c r="AG72" s="66"/>
      <c r="AH72" s="66"/>
      <c r="AI72" s="66"/>
      <c r="AJ72" s="66"/>
      <c r="AK72" s="66"/>
      <c r="AL72" s="66"/>
      <c r="AM72" s="66"/>
    </row>
    <row r="73" spans="23:39" ht="13.5">
      <c r="W73" s="66"/>
      <c r="X73" s="66"/>
      <c r="Y73" s="66"/>
      <c r="Z73" s="66"/>
      <c r="AA73" s="66"/>
      <c r="AB73" s="66"/>
      <c r="AC73" s="66"/>
      <c r="AD73" s="66"/>
      <c r="AE73" s="66"/>
      <c r="AF73" s="66"/>
      <c r="AG73" s="66"/>
      <c r="AH73" s="66"/>
      <c r="AI73" s="66"/>
      <c r="AJ73" s="66"/>
      <c r="AK73" s="66"/>
      <c r="AL73" s="66"/>
      <c r="AM73" s="66"/>
    </row>
    <row r="74" spans="23:39" ht="13.5">
      <c r="W74" s="66"/>
      <c r="X74" s="66"/>
      <c r="Y74" s="66"/>
      <c r="Z74" s="66"/>
      <c r="AA74" s="66"/>
      <c r="AB74" s="66"/>
      <c r="AC74" s="66"/>
      <c r="AD74" s="66"/>
      <c r="AE74" s="66"/>
      <c r="AF74" s="66"/>
      <c r="AG74" s="66"/>
      <c r="AH74" s="66"/>
      <c r="AI74" s="66"/>
      <c r="AJ74" s="66"/>
      <c r="AK74" s="66"/>
      <c r="AL74" s="66"/>
      <c r="AM74" s="66"/>
    </row>
    <row r="75" spans="23:39" ht="13.5">
      <c r="W75" s="66"/>
      <c r="X75" s="66"/>
      <c r="Y75" s="66"/>
      <c r="Z75" s="66"/>
      <c r="AA75" s="66"/>
      <c r="AB75" s="66"/>
      <c r="AC75" s="66"/>
      <c r="AD75" s="66"/>
      <c r="AE75" s="66"/>
      <c r="AF75" s="66"/>
      <c r="AG75" s="66"/>
      <c r="AH75" s="66"/>
      <c r="AI75" s="66"/>
      <c r="AJ75" s="66"/>
      <c r="AK75" s="66"/>
      <c r="AL75" s="66"/>
      <c r="AM75" s="66"/>
    </row>
    <row r="76" spans="23:39" ht="13.5">
      <c r="W76" s="66"/>
      <c r="X76" s="66"/>
      <c r="Y76" s="66"/>
      <c r="Z76" s="66"/>
      <c r="AA76" s="66"/>
      <c r="AB76" s="66"/>
      <c r="AC76" s="66"/>
      <c r="AD76" s="66"/>
      <c r="AE76" s="66"/>
      <c r="AF76" s="66"/>
      <c r="AG76" s="66"/>
      <c r="AH76" s="66"/>
      <c r="AI76" s="66"/>
      <c r="AJ76" s="66"/>
      <c r="AK76" s="66"/>
      <c r="AL76" s="66"/>
      <c r="AM76" s="66"/>
    </row>
    <row r="77" spans="23:39" ht="13.5">
      <c r="W77" s="66"/>
      <c r="X77" s="66"/>
      <c r="Y77" s="66"/>
      <c r="Z77" s="66"/>
      <c r="AA77" s="66"/>
      <c r="AB77" s="66"/>
      <c r="AC77" s="66"/>
      <c r="AD77" s="66"/>
      <c r="AE77" s="66"/>
      <c r="AF77" s="66"/>
      <c r="AG77" s="66"/>
      <c r="AH77" s="66"/>
      <c r="AI77" s="66"/>
      <c r="AJ77" s="66"/>
      <c r="AK77" s="66"/>
      <c r="AL77" s="66"/>
      <c r="AM77" s="66"/>
    </row>
    <row r="78" spans="23:39" ht="13.5">
      <c r="W78" s="66"/>
      <c r="X78" s="66"/>
      <c r="Y78" s="66"/>
      <c r="Z78" s="66"/>
      <c r="AA78" s="66"/>
      <c r="AB78" s="66"/>
      <c r="AC78" s="66"/>
      <c r="AD78" s="66"/>
      <c r="AE78" s="66"/>
      <c r="AF78" s="66"/>
      <c r="AG78" s="66"/>
      <c r="AH78" s="66"/>
      <c r="AI78" s="66"/>
      <c r="AJ78" s="66"/>
      <c r="AK78" s="66"/>
      <c r="AL78" s="66"/>
      <c r="AM78" s="66"/>
    </row>
    <row r="79" spans="23:39" ht="13.5">
      <c r="W79" s="66"/>
      <c r="X79" s="66"/>
      <c r="Y79" s="66"/>
      <c r="Z79" s="66"/>
      <c r="AA79" s="66"/>
      <c r="AB79" s="66"/>
      <c r="AC79" s="66"/>
      <c r="AD79" s="66"/>
      <c r="AE79" s="66"/>
      <c r="AF79" s="66"/>
      <c r="AG79" s="66"/>
      <c r="AH79" s="66"/>
      <c r="AI79" s="66"/>
      <c r="AJ79" s="66"/>
      <c r="AK79" s="66"/>
      <c r="AL79" s="66"/>
      <c r="AM79" s="66"/>
    </row>
    <row r="80" spans="23:39" ht="13.5">
      <c r="W80" s="66"/>
      <c r="X80" s="66"/>
      <c r="Y80" s="66"/>
      <c r="Z80" s="66"/>
      <c r="AA80" s="66"/>
      <c r="AB80" s="66"/>
      <c r="AC80" s="66"/>
      <c r="AD80" s="66"/>
      <c r="AE80" s="66"/>
      <c r="AF80" s="66"/>
      <c r="AG80" s="66"/>
      <c r="AH80" s="66"/>
      <c r="AI80" s="66"/>
      <c r="AJ80" s="66"/>
      <c r="AK80" s="66"/>
      <c r="AL80" s="66"/>
      <c r="AM80" s="66"/>
    </row>
    <row r="81" spans="23:39" ht="13.5">
      <c r="W81" s="66"/>
      <c r="X81" s="66"/>
      <c r="Y81" s="66"/>
      <c r="Z81" s="66"/>
      <c r="AA81" s="66"/>
      <c r="AB81" s="66"/>
      <c r="AC81" s="66"/>
      <c r="AD81" s="66"/>
      <c r="AE81" s="66"/>
      <c r="AF81" s="66"/>
      <c r="AG81" s="66"/>
      <c r="AH81" s="66"/>
      <c r="AI81" s="66"/>
      <c r="AJ81" s="66"/>
      <c r="AK81" s="66"/>
      <c r="AL81" s="66"/>
      <c r="AM81" s="66"/>
    </row>
    <row r="82" spans="23:39" ht="13.5">
      <c r="W82" s="66"/>
      <c r="X82" s="66"/>
      <c r="Y82" s="66"/>
      <c r="Z82" s="66"/>
      <c r="AA82" s="66"/>
      <c r="AB82" s="66"/>
      <c r="AC82" s="66"/>
      <c r="AD82" s="66"/>
      <c r="AE82" s="66"/>
      <c r="AF82" s="66"/>
      <c r="AG82" s="66"/>
      <c r="AH82" s="66"/>
      <c r="AI82" s="66"/>
      <c r="AJ82" s="66"/>
      <c r="AK82" s="66"/>
      <c r="AL82" s="66"/>
      <c r="AM82" s="66"/>
    </row>
    <row r="83" spans="23:39" ht="13.5">
      <c r="W83" s="66"/>
      <c r="X83" s="66"/>
      <c r="Y83" s="66"/>
      <c r="Z83" s="66"/>
      <c r="AA83" s="66"/>
      <c r="AB83" s="66"/>
      <c r="AC83" s="66"/>
      <c r="AD83" s="66"/>
      <c r="AE83" s="66"/>
      <c r="AF83" s="66"/>
      <c r="AG83" s="66"/>
      <c r="AH83" s="66"/>
      <c r="AI83" s="66"/>
      <c r="AJ83" s="66"/>
      <c r="AK83" s="66"/>
      <c r="AL83" s="66"/>
      <c r="AM83" s="66"/>
    </row>
    <row r="84" spans="23:39" ht="13.5">
      <c r="W84" s="66"/>
      <c r="X84" s="66"/>
      <c r="Y84" s="66"/>
      <c r="Z84" s="66"/>
      <c r="AA84" s="66"/>
      <c r="AB84" s="66"/>
      <c r="AC84" s="66"/>
      <c r="AD84" s="66"/>
      <c r="AE84" s="66"/>
      <c r="AF84" s="66"/>
      <c r="AG84" s="66"/>
      <c r="AH84" s="66"/>
      <c r="AI84" s="66"/>
      <c r="AJ84" s="66"/>
      <c r="AK84" s="66"/>
      <c r="AL84" s="66"/>
      <c r="AM84" s="66"/>
    </row>
    <row r="85" spans="23:39" ht="13.5">
      <c r="W85" s="66"/>
      <c r="X85" s="66"/>
      <c r="Y85" s="66"/>
      <c r="Z85" s="66"/>
      <c r="AA85" s="66"/>
      <c r="AB85" s="66"/>
      <c r="AC85" s="66"/>
      <c r="AD85" s="66"/>
      <c r="AE85" s="66"/>
      <c r="AF85" s="66"/>
      <c r="AG85" s="66"/>
      <c r="AH85" s="66"/>
      <c r="AI85" s="66"/>
      <c r="AJ85" s="66"/>
      <c r="AK85" s="66"/>
      <c r="AL85" s="66"/>
      <c r="AM85" s="66"/>
    </row>
    <row r="86" spans="23:39" ht="13.5">
      <c r="W86" s="66"/>
      <c r="X86" s="66"/>
      <c r="Y86" s="66"/>
      <c r="Z86" s="66"/>
      <c r="AA86" s="66"/>
      <c r="AB86" s="66"/>
      <c r="AC86" s="66"/>
      <c r="AD86" s="66"/>
      <c r="AE86" s="66"/>
      <c r="AF86" s="66"/>
      <c r="AG86" s="66"/>
      <c r="AH86" s="66"/>
      <c r="AI86" s="66"/>
      <c r="AJ86" s="66"/>
      <c r="AK86" s="66"/>
      <c r="AL86" s="66"/>
      <c r="AM86" s="66"/>
    </row>
    <row r="87" spans="23:39" ht="13.5">
      <c r="W87" s="66"/>
      <c r="X87" s="66"/>
      <c r="Y87" s="66"/>
      <c r="Z87" s="66"/>
      <c r="AA87" s="66"/>
      <c r="AB87" s="66"/>
      <c r="AC87" s="66"/>
      <c r="AD87" s="66"/>
      <c r="AE87" s="66"/>
      <c r="AF87" s="66"/>
      <c r="AG87" s="66"/>
      <c r="AH87" s="66"/>
      <c r="AI87" s="66"/>
      <c r="AJ87" s="66"/>
      <c r="AK87" s="66"/>
      <c r="AL87" s="66"/>
      <c r="AM87" s="66"/>
    </row>
    <row r="88" spans="23:39" ht="13.5">
      <c r="W88" s="66"/>
      <c r="X88" s="66"/>
      <c r="Y88" s="66"/>
      <c r="Z88" s="66"/>
      <c r="AA88" s="66"/>
      <c r="AB88" s="66"/>
      <c r="AC88" s="66"/>
      <c r="AD88" s="66"/>
      <c r="AE88" s="66"/>
      <c r="AF88" s="66"/>
      <c r="AG88" s="66"/>
      <c r="AH88" s="66"/>
      <c r="AI88" s="66"/>
      <c r="AJ88" s="66"/>
      <c r="AK88" s="66"/>
      <c r="AL88" s="66"/>
      <c r="AM88" s="66"/>
    </row>
    <row r="89" spans="23:39" ht="13.5">
      <c r="W89" s="66"/>
      <c r="X89" s="66"/>
      <c r="Y89" s="66"/>
      <c r="Z89" s="66"/>
      <c r="AA89" s="66"/>
      <c r="AB89" s="66"/>
      <c r="AC89" s="66"/>
      <c r="AD89" s="66"/>
      <c r="AE89" s="66"/>
      <c r="AF89" s="66"/>
      <c r="AG89" s="66"/>
      <c r="AH89" s="66"/>
      <c r="AI89" s="66"/>
      <c r="AJ89" s="66"/>
      <c r="AK89" s="66"/>
      <c r="AL89" s="66"/>
      <c r="AM89" s="66"/>
    </row>
    <row r="90" spans="23:39" ht="13.5">
      <c r="W90" s="66"/>
      <c r="X90" s="66"/>
      <c r="Y90" s="66"/>
      <c r="Z90" s="66"/>
      <c r="AA90" s="66"/>
      <c r="AB90" s="66"/>
      <c r="AC90" s="66"/>
      <c r="AD90" s="66"/>
      <c r="AE90" s="66"/>
      <c r="AF90" s="66"/>
      <c r="AG90" s="66"/>
      <c r="AH90" s="66"/>
      <c r="AI90" s="66"/>
      <c r="AJ90" s="66"/>
      <c r="AK90" s="66"/>
      <c r="AL90" s="66"/>
      <c r="AM90" s="66"/>
    </row>
    <row r="91" spans="23:39" ht="13.5">
      <c r="W91" s="66"/>
      <c r="X91" s="66"/>
      <c r="Y91" s="66"/>
      <c r="Z91" s="66"/>
      <c r="AA91" s="66"/>
      <c r="AB91" s="66"/>
      <c r="AC91" s="66"/>
      <c r="AD91" s="66"/>
      <c r="AE91" s="66"/>
      <c r="AF91" s="66"/>
      <c r="AG91" s="66"/>
      <c r="AH91" s="66"/>
      <c r="AI91" s="66"/>
      <c r="AJ91" s="66"/>
      <c r="AK91" s="66"/>
      <c r="AL91" s="66"/>
      <c r="AM91" s="66"/>
    </row>
    <row r="92" spans="23:39" ht="13.5">
      <c r="W92" s="66"/>
      <c r="X92" s="66"/>
      <c r="Y92" s="66"/>
      <c r="Z92" s="66"/>
      <c r="AA92" s="66"/>
      <c r="AB92" s="66"/>
      <c r="AC92" s="66"/>
      <c r="AD92" s="66"/>
      <c r="AE92" s="66"/>
      <c r="AF92" s="66"/>
      <c r="AG92" s="66"/>
      <c r="AH92" s="66"/>
      <c r="AI92" s="66"/>
      <c r="AJ92" s="66"/>
      <c r="AK92" s="66"/>
      <c r="AL92" s="66"/>
      <c r="AM92" s="66"/>
    </row>
    <row r="93" spans="23:39" ht="13.5">
      <c r="W93" s="66"/>
      <c r="X93" s="66"/>
      <c r="Y93" s="66"/>
      <c r="Z93" s="66"/>
      <c r="AA93" s="66"/>
      <c r="AB93" s="66"/>
      <c r="AC93" s="66"/>
      <c r="AD93" s="66"/>
      <c r="AE93" s="66"/>
      <c r="AF93" s="66"/>
      <c r="AG93" s="66"/>
      <c r="AH93" s="66"/>
      <c r="AI93" s="66"/>
      <c r="AJ93" s="66"/>
      <c r="AK93" s="66"/>
      <c r="AL93" s="66"/>
      <c r="AM93" s="66"/>
    </row>
    <row r="94" spans="23:39" ht="13.5">
      <c r="W94" s="66"/>
      <c r="X94" s="66"/>
      <c r="Y94" s="66"/>
      <c r="Z94" s="66"/>
      <c r="AA94" s="66"/>
      <c r="AB94" s="66"/>
      <c r="AC94" s="66"/>
      <c r="AD94" s="66"/>
      <c r="AE94" s="66"/>
      <c r="AF94" s="66"/>
      <c r="AG94" s="66"/>
      <c r="AH94" s="66"/>
      <c r="AI94" s="66"/>
      <c r="AJ94" s="66"/>
      <c r="AK94" s="66"/>
      <c r="AL94" s="66"/>
      <c r="AM94" s="66"/>
    </row>
    <row r="95" spans="23:39" ht="13.5">
      <c r="W95" s="66"/>
      <c r="X95" s="66"/>
      <c r="Y95" s="66"/>
      <c r="Z95" s="66"/>
      <c r="AA95" s="66"/>
      <c r="AB95" s="66"/>
      <c r="AC95" s="66"/>
      <c r="AD95" s="66"/>
      <c r="AE95" s="66"/>
      <c r="AF95" s="66"/>
      <c r="AG95" s="66"/>
      <c r="AH95" s="66"/>
      <c r="AI95" s="66"/>
      <c r="AJ95" s="66"/>
      <c r="AK95" s="66"/>
      <c r="AL95" s="66"/>
      <c r="AM95" s="66"/>
    </row>
    <row r="96" spans="23:39" ht="13.5">
      <c r="W96" s="66"/>
      <c r="X96" s="66"/>
      <c r="Y96" s="66"/>
      <c r="Z96" s="66"/>
      <c r="AA96" s="66"/>
      <c r="AB96" s="66"/>
      <c r="AC96" s="66"/>
      <c r="AD96" s="66"/>
      <c r="AE96" s="66"/>
      <c r="AF96" s="66"/>
      <c r="AG96" s="66"/>
      <c r="AH96" s="66"/>
      <c r="AI96" s="66"/>
      <c r="AJ96" s="66"/>
      <c r="AK96" s="66"/>
      <c r="AL96" s="66"/>
      <c r="AM96" s="66"/>
    </row>
    <row r="97" spans="23:39" ht="13.5">
      <c r="W97" s="66"/>
      <c r="X97" s="66"/>
      <c r="Y97" s="66"/>
      <c r="Z97" s="66"/>
      <c r="AA97" s="66"/>
      <c r="AB97" s="66"/>
      <c r="AC97" s="66"/>
      <c r="AD97" s="66"/>
      <c r="AE97" s="66"/>
      <c r="AF97" s="66"/>
      <c r="AG97" s="66"/>
      <c r="AH97" s="66"/>
      <c r="AI97" s="66"/>
      <c r="AJ97" s="66"/>
      <c r="AK97" s="66"/>
      <c r="AL97" s="66"/>
      <c r="AM97" s="66"/>
    </row>
    <row r="98" spans="23:39" ht="13.5">
      <c r="W98" s="66"/>
      <c r="X98" s="66"/>
      <c r="Y98" s="66"/>
      <c r="Z98" s="66"/>
      <c r="AA98" s="66"/>
      <c r="AB98" s="66"/>
      <c r="AC98" s="66"/>
      <c r="AD98" s="66"/>
      <c r="AE98" s="66"/>
      <c r="AF98" s="66"/>
      <c r="AG98" s="66"/>
      <c r="AH98" s="66"/>
      <c r="AI98" s="66"/>
      <c r="AJ98" s="66"/>
      <c r="AK98" s="66"/>
      <c r="AL98" s="66"/>
      <c r="AM98" s="66"/>
    </row>
    <row r="99" spans="23:39" ht="13.5">
      <c r="W99" s="66"/>
      <c r="X99" s="66"/>
      <c r="Y99" s="66"/>
      <c r="Z99" s="66"/>
      <c r="AA99" s="66"/>
      <c r="AB99" s="66"/>
      <c r="AC99" s="66"/>
      <c r="AD99" s="66"/>
      <c r="AE99" s="66"/>
      <c r="AF99" s="66"/>
      <c r="AG99" s="66"/>
      <c r="AH99" s="66"/>
      <c r="AI99" s="66"/>
      <c r="AJ99" s="66"/>
      <c r="AK99" s="66"/>
      <c r="AL99" s="66"/>
      <c r="AM99" s="66"/>
    </row>
    <row r="100" spans="23:39" ht="13.5">
      <c r="W100" s="66"/>
      <c r="X100" s="66"/>
      <c r="Y100" s="66"/>
      <c r="Z100" s="66"/>
      <c r="AA100" s="66"/>
      <c r="AB100" s="66"/>
      <c r="AC100" s="66"/>
      <c r="AD100" s="66"/>
      <c r="AE100" s="66"/>
      <c r="AF100" s="66"/>
      <c r="AG100" s="66"/>
      <c r="AH100" s="66"/>
      <c r="AI100" s="66"/>
      <c r="AJ100" s="66"/>
      <c r="AK100" s="66"/>
      <c r="AL100" s="66"/>
      <c r="AM100" s="66"/>
    </row>
    <row r="101" spans="23:39" ht="13.5">
      <c r="W101" s="66"/>
      <c r="X101" s="66"/>
      <c r="Y101" s="66"/>
      <c r="Z101" s="66"/>
      <c r="AA101" s="66"/>
      <c r="AB101" s="66"/>
      <c r="AC101" s="66"/>
      <c r="AD101" s="66"/>
      <c r="AE101" s="66"/>
      <c r="AF101" s="66"/>
      <c r="AG101" s="66"/>
      <c r="AH101" s="66"/>
      <c r="AI101" s="66"/>
      <c r="AJ101" s="66"/>
      <c r="AK101" s="66"/>
      <c r="AL101" s="66"/>
      <c r="AM101" s="66"/>
    </row>
    <row r="102" spans="23:39" ht="13.5">
      <c r="W102" s="66"/>
      <c r="X102" s="66"/>
      <c r="Y102" s="66"/>
      <c r="Z102" s="66"/>
      <c r="AA102" s="66"/>
      <c r="AB102" s="66"/>
      <c r="AC102" s="66"/>
      <c r="AD102" s="66"/>
      <c r="AE102" s="66"/>
      <c r="AF102" s="66"/>
      <c r="AG102" s="66"/>
      <c r="AH102" s="66"/>
      <c r="AI102" s="66"/>
      <c r="AJ102" s="66"/>
      <c r="AK102" s="66"/>
      <c r="AL102" s="66"/>
      <c r="AM102" s="66"/>
    </row>
  </sheetData>
  <sheetProtection sheet="1" objects="1" scenarios="1"/>
  <printOptions horizontalCentered="1" verticalCentered="1"/>
  <pageMargins left="0.25" right="0.25" top="0.25" bottom="0.25" header="0.5" footer="0.5"/>
  <pageSetup blackAndWhite="1" fitToHeight="1" fitToWidth="1" orientation="portrait" scale="82" r:id="rId1"/>
</worksheet>
</file>

<file path=xl/worksheets/sheet8.xml><?xml version="1.0" encoding="utf-8"?>
<worksheet xmlns="http://schemas.openxmlformats.org/spreadsheetml/2006/main" xmlns:r="http://schemas.openxmlformats.org/officeDocument/2006/relationships">
  <sheetPr>
    <pageSetUpPr fitToPage="1"/>
  </sheetPr>
  <dimension ref="A1:U63"/>
  <sheetViews>
    <sheetView showGridLines="0" showZeros="0" zoomScale="87" zoomScaleNormal="87" workbookViewId="0" topLeftCell="A1">
      <selection activeCell="G9" sqref="G9"/>
    </sheetView>
  </sheetViews>
  <sheetFormatPr defaultColWidth="9.140625" defaultRowHeight="12.75"/>
  <cols>
    <col min="1" max="1" width="8.7109375" style="68" customWidth="1"/>
    <col min="2" max="2" width="3.421875" style="68" customWidth="1"/>
    <col min="3" max="3" width="4.28125" style="68" customWidth="1"/>
    <col min="4" max="4" width="10.7109375" style="68" customWidth="1"/>
    <col min="5" max="5" width="8.57421875" style="68" customWidth="1"/>
    <col min="6" max="6" width="5.00390625" style="68" customWidth="1"/>
    <col min="7" max="14" width="8.421875" style="68" customWidth="1"/>
    <col min="15" max="15" width="5.7109375" style="68" customWidth="1"/>
    <col min="16" max="16" width="3.7109375" style="68" customWidth="1"/>
    <col min="17" max="18" width="1.7109375" style="68" customWidth="1"/>
    <col min="19" max="19" width="2.7109375" style="68" customWidth="1"/>
    <col min="20" max="20" width="3.7109375" style="68" customWidth="1"/>
    <col min="21" max="21" width="1.7109375" style="68" customWidth="1"/>
    <col min="22" max="16384" width="9.140625" style="68" customWidth="1"/>
  </cols>
  <sheetData>
    <row r="1" spans="1:21" ht="15.75" customHeight="1">
      <c r="A1" s="248" t="s">
        <v>215</v>
      </c>
      <c r="B1" s="249"/>
      <c r="C1" s="249"/>
      <c r="D1" s="249"/>
      <c r="E1" s="249"/>
      <c r="F1" s="166"/>
      <c r="G1" s="166"/>
      <c r="H1" s="166"/>
      <c r="I1" s="166"/>
      <c r="J1" s="166"/>
      <c r="K1" s="166"/>
      <c r="L1" s="166"/>
      <c r="M1" s="166"/>
      <c r="N1" s="166"/>
      <c r="O1" s="166"/>
      <c r="P1" s="166"/>
      <c r="Q1" s="166"/>
      <c r="R1" s="166"/>
      <c r="S1" s="166"/>
      <c r="T1" s="166"/>
      <c r="U1" s="250"/>
    </row>
    <row r="2" spans="1:21" ht="8.25" customHeight="1">
      <c r="A2" s="168" t="s">
        <v>634</v>
      </c>
      <c r="B2" s="111"/>
      <c r="C2" s="111"/>
      <c r="D2" s="111"/>
      <c r="E2" s="111"/>
      <c r="H2" s="168" t="s">
        <v>116</v>
      </c>
      <c r="K2" s="111"/>
      <c r="L2" s="111"/>
      <c r="M2" s="111"/>
      <c r="N2" s="111"/>
      <c r="O2" s="168" t="s">
        <v>120</v>
      </c>
      <c r="P2" s="111"/>
      <c r="U2" s="169"/>
    </row>
    <row r="3" spans="1:21" s="153" customFormat="1" ht="12.75">
      <c r="A3" s="177">
        <f>'F01'!D5</f>
        <v>0</v>
      </c>
      <c r="B3" s="251"/>
      <c r="C3" s="251"/>
      <c r="D3" s="251"/>
      <c r="E3" s="251"/>
      <c r="H3" s="177">
        <f>'F01'!D6</f>
        <v>0</v>
      </c>
      <c r="K3" s="251"/>
      <c r="L3" s="251"/>
      <c r="M3" s="251"/>
      <c r="N3" s="251"/>
      <c r="O3" s="177"/>
      <c r="P3" s="392">
        <f>'F01'!K1</f>
        <v>0</v>
      </c>
      <c r="Q3" s="159"/>
      <c r="R3" s="342" t="s">
        <v>1</v>
      </c>
      <c r="S3" s="253">
        <f>'F01'!M1</f>
        <v>0</v>
      </c>
      <c r="T3" s="159"/>
      <c r="U3" s="254"/>
    </row>
    <row r="4" spans="1:21" ht="5.25" customHeight="1" thickBot="1">
      <c r="A4" s="255"/>
      <c r="B4" s="256"/>
      <c r="C4" s="256"/>
      <c r="D4" s="256"/>
      <c r="E4" s="256"/>
      <c r="F4" s="256"/>
      <c r="G4" s="256"/>
      <c r="H4" s="255"/>
      <c r="I4" s="256"/>
      <c r="J4" s="256"/>
      <c r="K4" s="256"/>
      <c r="L4" s="256"/>
      <c r="M4" s="256"/>
      <c r="N4" s="256"/>
      <c r="O4" s="255"/>
      <c r="P4" s="256"/>
      <c r="Q4" s="256"/>
      <c r="R4" s="256"/>
      <c r="S4" s="256"/>
      <c r="T4" s="256"/>
      <c r="U4" s="257"/>
    </row>
    <row r="5" spans="1:21" ht="13.5" customHeight="1" thickTop="1">
      <c r="A5" s="171"/>
      <c r="B5" s="70"/>
      <c r="C5" s="70"/>
      <c r="D5" s="70"/>
      <c r="E5" s="70"/>
      <c r="F5" s="70"/>
      <c r="G5" s="258" t="s">
        <v>155</v>
      </c>
      <c r="H5" s="129"/>
      <c r="I5" s="129"/>
      <c r="J5" s="129"/>
      <c r="K5" s="129"/>
      <c r="L5" s="129"/>
      <c r="M5" s="129"/>
      <c r="N5" s="129"/>
      <c r="O5" s="129"/>
      <c r="P5" s="129"/>
      <c r="Q5" s="129"/>
      <c r="R5" s="129"/>
      <c r="S5" s="129"/>
      <c r="T5" s="129"/>
      <c r="U5" s="259"/>
    </row>
    <row r="6" spans="1:21" ht="12.75" customHeight="1">
      <c r="A6" s="173"/>
      <c r="B6" s="128"/>
      <c r="C6" s="128"/>
      <c r="D6" s="128"/>
      <c r="E6" s="128"/>
      <c r="F6" s="128"/>
      <c r="G6" s="260" t="s">
        <v>156</v>
      </c>
      <c r="H6" s="123"/>
      <c r="I6" s="261"/>
      <c r="J6" s="262"/>
      <c r="K6" s="263" t="s">
        <v>157</v>
      </c>
      <c r="L6" s="264"/>
      <c r="M6" s="264"/>
      <c r="N6" s="129"/>
      <c r="O6" s="265" t="s">
        <v>158</v>
      </c>
      <c r="P6" s="129"/>
      <c r="Q6" s="129"/>
      <c r="R6" s="129"/>
      <c r="S6" s="129"/>
      <c r="T6" s="129"/>
      <c r="U6" s="259"/>
    </row>
    <row r="7" spans="1:21" ht="12.75" customHeight="1">
      <c r="A7" s="266" t="s">
        <v>159</v>
      </c>
      <c r="B7" s="267"/>
      <c r="C7" s="267"/>
      <c r="D7" s="267"/>
      <c r="E7" s="267"/>
      <c r="F7" s="270" t="s">
        <v>160</v>
      </c>
      <c r="G7" s="269" t="s">
        <v>161</v>
      </c>
      <c r="H7" s="270" t="s">
        <v>162</v>
      </c>
      <c r="I7" s="270" t="s">
        <v>163</v>
      </c>
      <c r="J7" s="271" t="s">
        <v>164</v>
      </c>
      <c r="K7" s="272" t="s">
        <v>165</v>
      </c>
      <c r="L7" s="268" t="s">
        <v>166</v>
      </c>
      <c r="M7" s="266" t="s">
        <v>167</v>
      </c>
      <c r="N7" s="268" t="s">
        <v>168</v>
      </c>
      <c r="O7" s="273" t="s">
        <v>169</v>
      </c>
      <c r="P7" s="267"/>
      <c r="Q7" s="266" t="s">
        <v>170</v>
      </c>
      <c r="R7" s="267"/>
      <c r="S7" s="267"/>
      <c r="T7" s="267"/>
      <c r="U7" s="274"/>
    </row>
    <row r="8" spans="1:21" ht="36" customHeight="1" thickBot="1">
      <c r="A8" s="275" t="s">
        <v>171</v>
      </c>
      <c r="B8" s="276"/>
      <c r="C8" s="276"/>
      <c r="D8" s="276"/>
      <c r="E8" s="276"/>
      <c r="F8" s="277" t="s">
        <v>700</v>
      </c>
      <c r="G8" s="278" t="s">
        <v>172</v>
      </c>
      <c r="H8" s="277" t="s">
        <v>721</v>
      </c>
      <c r="I8" s="277" t="s">
        <v>174</v>
      </c>
      <c r="J8" s="279" t="s">
        <v>722</v>
      </c>
      <c r="K8" s="280" t="s">
        <v>172</v>
      </c>
      <c r="L8" s="277" t="s">
        <v>173</v>
      </c>
      <c r="M8" s="277" t="s">
        <v>174</v>
      </c>
      <c r="N8" s="277" t="s">
        <v>731</v>
      </c>
      <c r="O8" s="281" t="s">
        <v>174</v>
      </c>
      <c r="P8" s="282"/>
      <c r="Q8" s="283" t="s">
        <v>723</v>
      </c>
      <c r="R8" s="282"/>
      <c r="S8" s="282"/>
      <c r="T8" s="282"/>
      <c r="U8" s="284"/>
    </row>
    <row r="9" spans="1:21" s="406" customFormat="1" ht="15" customHeight="1" thickBot="1" thickTop="1">
      <c r="A9" s="393" t="s">
        <v>177</v>
      </c>
      <c r="B9" s="394"/>
      <c r="C9" s="394"/>
      <c r="D9" s="394"/>
      <c r="E9" s="394"/>
      <c r="F9" s="395" t="s">
        <v>178</v>
      </c>
      <c r="G9" s="396"/>
      <c r="H9" s="397"/>
      <c r="I9" s="398">
        <f aca="true" t="shared" si="0" ref="I9:I25">G9*H9</f>
        <v>0</v>
      </c>
      <c r="J9" s="399" t="s">
        <v>179</v>
      </c>
      <c r="K9" s="400"/>
      <c r="L9" s="397"/>
      <c r="M9" s="398">
        <f aca="true" t="shared" si="1" ref="M9:M25">K9*L9</f>
        <v>0</v>
      </c>
      <c r="N9" s="395" t="s">
        <v>179</v>
      </c>
      <c r="O9" s="401">
        <f aca="true" t="shared" si="2" ref="O9:O25">I9+M9</f>
        <v>0</v>
      </c>
      <c r="P9" s="402"/>
      <c r="Q9" s="403" t="s">
        <v>180</v>
      </c>
      <c r="R9" s="404"/>
      <c r="S9" s="404"/>
      <c r="T9" s="404"/>
      <c r="U9" s="405"/>
    </row>
    <row r="10" spans="1:21" ht="15" customHeight="1" thickTop="1">
      <c r="A10" s="305" t="s">
        <v>183</v>
      </c>
      <c r="B10" s="128"/>
      <c r="C10" s="128"/>
      <c r="D10" s="128"/>
      <c r="E10" s="128"/>
      <c r="F10" s="289">
        <v>25</v>
      </c>
      <c r="G10" s="407"/>
      <c r="H10" s="81"/>
      <c r="I10" s="24">
        <f t="shared" si="0"/>
        <v>0</v>
      </c>
      <c r="J10" s="290">
        <f aca="true" t="shared" si="3" ref="J10:J25">IF(G10&gt;659,H10*F10,0)</f>
        <v>0</v>
      </c>
      <c r="K10" s="38"/>
      <c r="L10" s="81"/>
      <c r="M10" s="24">
        <f t="shared" si="1"/>
        <v>0</v>
      </c>
      <c r="N10" s="290">
        <f aca="true" t="shared" si="4" ref="N10:N25">IF(K10&gt;659,L10*F10,0)</f>
        <v>0</v>
      </c>
      <c r="O10" s="26">
        <f t="shared" si="2"/>
        <v>0</v>
      </c>
      <c r="P10" s="39"/>
      <c r="Q10" s="27">
        <f aca="true" t="shared" si="5" ref="Q10:Q25">J10+N10</f>
        <v>0</v>
      </c>
      <c r="R10" s="39"/>
      <c r="S10" s="39"/>
      <c r="T10" s="39"/>
      <c r="U10" s="40"/>
    </row>
    <row r="11" spans="1:21" ht="15" customHeight="1">
      <c r="A11" s="305" t="s">
        <v>183</v>
      </c>
      <c r="B11" s="128"/>
      <c r="C11" s="128"/>
      <c r="D11" s="128"/>
      <c r="E11" s="128"/>
      <c r="F11" s="289">
        <v>25</v>
      </c>
      <c r="G11" s="407"/>
      <c r="H11" s="81"/>
      <c r="I11" s="24">
        <f t="shared" si="0"/>
        <v>0</v>
      </c>
      <c r="J11" s="290">
        <f t="shared" si="3"/>
        <v>0</v>
      </c>
      <c r="K11" s="38"/>
      <c r="L11" s="81"/>
      <c r="M11" s="24">
        <f t="shared" si="1"/>
        <v>0</v>
      </c>
      <c r="N11" s="290">
        <f t="shared" si="4"/>
        <v>0</v>
      </c>
      <c r="O11" s="26">
        <f t="shared" si="2"/>
        <v>0</v>
      </c>
      <c r="P11" s="39"/>
      <c r="Q11" s="27">
        <f t="shared" si="5"/>
        <v>0</v>
      </c>
      <c r="R11" s="39"/>
      <c r="S11" s="39"/>
      <c r="T11" s="39"/>
      <c r="U11" s="40"/>
    </row>
    <row r="12" spans="1:21" ht="15" customHeight="1">
      <c r="A12" s="305" t="s">
        <v>183</v>
      </c>
      <c r="B12" s="128"/>
      <c r="C12" s="128"/>
      <c r="D12" s="128"/>
      <c r="E12" s="128"/>
      <c r="F12" s="289">
        <v>25</v>
      </c>
      <c r="G12" s="407"/>
      <c r="H12" s="81"/>
      <c r="I12" s="24">
        <f t="shared" si="0"/>
        <v>0</v>
      </c>
      <c r="J12" s="290">
        <f t="shared" si="3"/>
        <v>0</v>
      </c>
      <c r="K12" s="38"/>
      <c r="L12" s="81"/>
      <c r="M12" s="24">
        <f t="shared" si="1"/>
        <v>0</v>
      </c>
      <c r="N12" s="290">
        <f t="shared" si="4"/>
        <v>0</v>
      </c>
      <c r="O12" s="26">
        <f t="shared" si="2"/>
        <v>0</v>
      </c>
      <c r="P12" s="39"/>
      <c r="Q12" s="27">
        <f t="shared" si="5"/>
        <v>0</v>
      </c>
      <c r="R12" s="39"/>
      <c r="S12" s="39"/>
      <c r="T12" s="39"/>
      <c r="U12" s="40"/>
    </row>
    <row r="13" spans="1:21" ht="15" customHeight="1">
      <c r="A13" s="305" t="s">
        <v>183</v>
      </c>
      <c r="B13" s="128"/>
      <c r="C13" s="128"/>
      <c r="D13" s="128"/>
      <c r="E13" s="128"/>
      <c r="F13" s="289">
        <v>25</v>
      </c>
      <c r="G13" s="407"/>
      <c r="H13" s="81"/>
      <c r="I13" s="24">
        <f t="shared" si="0"/>
        <v>0</v>
      </c>
      <c r="J13" s="290">
        <f t="shared" si="3"/>
        <v>0</v>
      </c>
      <c r="K13" s="38"/>
      <c r="L13" s="81"/>
      <c r="M13" s="24">
        <f t="shared" si="1"/>
        <v>0</v>
      </c>
      <c r="N13" s="290">
        <f t="shared" si="4"/>
        <v>0</v>
      </c>
      <c r="O13" s="26">
        <f t="shared" si="2"/>
        <v>0</v>
      </c>
      <c r="P13" s="39"/>
      <c r="Q13" s="27">
        <f t="shared" si="5"/>
        <v>0</v>
      </c>
      <c r="R13" s="39"/>
      <c r="S13" s="39"/>
      <c r="T13" s="39"/>
      <c r="U13" s="40"/>
    </row>
    <row r="14" spans="1:21" ht="15" customHeight="1">
      <c r="A14" s="305" t="s">
        <v>183</v>
      </c>
      <c r="B14" s="128"/>
      <c r="C14" s="128"/>
      <c r="D14" s="128"/>
      <c r="E14" s="128"/>
      <c r="F14" s="289">
        <v>25</v>
      </c>
      <c r="G14" s="407"/>
      <c r="H14" s="81"/>
      <c r="I14" s="24">
        <f t="shared" si="0"/>
        <v>0</v>
      </c>
      <c r="J14" s="290">
        <f t="shared" si="3"/>
        <v>0</v>
      </c>
      <c r="K14" s="38"/>
      <c r="L14" s="81"/>
      <c r="M14" s="24">
        <f t="shared" si="1"/>
        <v>0</v>
      </c>
      <c r="N14" s="290">
        <f t="shared" si="4"/>
        <v>0</v>
      </c>
      <c r="O14" s="26">
        <f t="shared" si="2"/>
        <v>0</v>
      </c>
      <c r="P14" s="39"/>
      <c r="Q14" s="27">
        <f t="shared" si="5"/>
        <v>0</v>
      </c>
      <c r="R14" s="39"/>
      <c r="S14" s="39"/>
      <c r="T14" s="39"/>
      <c r="U14" s="40"/>
    </row>
    <row r="15" spans="1:21" ht="15" customHeight="1">
      <c r="A15" s="305" t="s">
        <v>183</v>
      </c>
      <c r="B15" s="128"/>
      <c r="C15" s="128"/>
      <c r="D15" s="128"/>
      <c r="E15" s="128"/>
      <c r="F15" s="289">
        <v>25</v>
      </c>
      <c r="G15" s="407"/>
      <c r="H15" s="81"/>
      <c r="I15" s="24">
        <f t="shared" si="0"/>
        <v>0</v>
      </c>
      <c r="J15" s="290">
        <f t="shared" si="3"/>
        <v>0</v>
      </c>
      <c r="K15" s="38"/>
      <c r="L15" s="81"/>
      <c r="M15" s="24">
        <f t="shared" si="1"/>
        <v>0</v>
      </c>
      <c r="N15" s="290">
        <f t="shared" si="4"/>
        <v>0</v>
      </c>
      <c r="O15" s="26">
        <f t="shared" si="2"/>
        <v>0</v>
      </c>
      <c r="P15" s="39"/>
      <c r="Q15" s="27">
        <f t="shared" si="5"/>
        <v>0</v>
      </c>
      <c r="R15" s="39"/>
      <c r="S15" s="39"/>
      <c r="T15" s="39"/>
      <c r="U15" s="40"/>
    </row>
    <row r="16" spans="1:21" ht="15" customHeight="1">
      <c r="A16" s="305" t="s">
        <v>183</v>
      </c>
      <c r="B16" s="128"/>
      <c r="C16" s="128"/>
      <c r="D16" s="128"/>
      <c r="E16" s="128"/>
      <c r="F16" s="289">
        <v>25</v>
      </c>
      <c r="G16" s="407"/>
      <c r="H16" s="81"/>
      <c r="I16" s="24">
        <f t="shared" si="0"/>
        <v>0</v>
      </c>
      <c r="J16" s="290">
        <f t="shared" si="3"/>
        <v>0</v>
      </c>
      <c r="K16" s="38"/>
      <c r="L16" s="81"/>
      <c r="M16" s="24">
        <f t="shared" si="1"/>
        <v>0</v>
      </c>
      <c r="N16" s="290">
        <f t="shared" si="4"/>
        <v>0</v>
      </c>
      <c r="O16" s="26">
        <f t="shared" si="2"/>
        <v>0</v>
      </c>
      <c r="P16" s="39"/>
      <c r="Q16" s="27">
        <f t="shared" si="5"/>
        <v>0</v>
      </c>
      <c r="R16" s="39"/>
      <c r="S16" s="39"/>
      <c r="T16" s="39"/>
      <c r="U16" s="40"/>
    </row>
    <row r="17" spans="1:21" ht="15" customHeight="1">
      <c r="A17" s="305" t="s">
        <v>183</v>
      </c>
      <c r="B17" s="128"/>
      <c r="C17" s="128"/>
      <c r="D17" s="128"/>
      <c r="E17" s="128"/>
      <c r="F17" s="289">
        <v>25</v>
      </c>
      <c r="G17" s="407"/>
      <c r="H17" s="81"/>
      <c r="I17" s="24">
        <f t="shared" si="0"/>
        <v>0</v>
      </c>
      <c r="J17" s="290">
        <f t="shared" si="3"/>
        <v>0</v>
      </c>
      <c r="K17" s="38"/>
      <c r="L17" s="81"/>
      <c r="M17" s="24">
        <f t="shared" si="1"/>
        <v>0</v>
      </c>
      <c r="N17" s="290">
        <f t="shared" si="4"/>
        <v>0</v>
      </c>
      <c r="O17" s="26">
        <f t="shared" si="2"/>
        <v>0</v>
      </c>
      <c r="P17" s="39"/>
      <c r="Q17" s="27">
        <f t="shared" si="5"/>
        <v>0</v>
      </c>
      <c r="R17" s="39"/>
      <c r="S17" s="39"/>
      <c r="T17" s="39"/>
      <c r="U17" s="40"/>
    </row>
    <row r="18" spans="1:21" ht="15" customHeight="1">
      <c r="A18" s="305" t="s">
        <v>183</v>
      </c>
      <c r="B18" s="128"/>
      <c r="C18" s="128"/>
      <c r="D18" s="128"/>
      <c r="E18" s="128"/>
      <c r="F18" s="289">
        <v>25</v>
      </c>
      <c r="G18" s="407"/>
      <c r="H18" s="81"/>
      <c r="I18" s="24">
        <f t="shared" si="0"/>
        <v>0</v>
      </c>
      <c r="J18" s="290">
        <f t="shared" si="3"/>
        <v>0</v>
      </c>
      <c r="K18" s="38"/>
      <c r="L18" s="81"/>
      <c r="M18" s="24">
        <f t="shared" si="1"/>
        <v>0</v>
      </c>
      <c r="N18" s="290">
        <f t="shared" si="4"/>
        <v>0</v>
      </c>
      <c r="O18" s="26">
        <f t="shared" si="2"/>
        <v>0</v>
      </c>
      <c r="P18" s="39"/>
      <c r="Q18" s="27">
        <f t="shared" si="5"/>
        <v>0</v>
      </c>
      <c r="R18" s="39"/>
      <c r="S18" s="39"/>
      <c r="T18" s="39"/>
      <c r="U18" s="40"/>
    </row>
    <row r="19" spans="1:21" ht="15" customHeight="1">
      <c r="A19" s="305" t="s">
        <v>183</v>
      </c>
      <c r="B19" s="129"/>
      <c r="C19" s="129"/>
      <c r="D19" s="129"/>
      <c r="E19" s="128"/>
      <c r="F19" s="289">
        <v>25</v>
      </c>
      <c r="G19" s="407"/>
      <c r="H19" s="81"/>
      <c r="I19" s="24">
        <f t="shared" si="0"/>
        <v>0</v>
      </c>
      <c r="J19" s="290">
        <f t="shared" si="3"/>
        <v>0</v>
      </c>
      <c r="K19" s="38"/>
      <c r="L19" s="81"/>
      <c r="M19" s="24">
        <f t="shared" si="1"/>
        <v>0</v>
      </c>
      <c r="N19" s="290">
        <f t="shared" si="4"/>
        <v>0</v>
      </c>
      <c r="O19" s="26">
        <f t="shared" si="2"/>
        <v>0</v>
      </c>
      <c r="P19" s="39"/>
      <c r="Q19" s="27">
        <f t="shared" si="5"/>
        <v>0</v>
      </c>
      <c r="R19" s="39"/>
      <c r="S19" s="39"/>
      <c r="T19" s="39"/>
      <c r="U19" s="40"/>
    </row>
    <row r="20" spans="1:21" ht="15" customHeight="1">
      <c r="A20" s="305" t="s">
        <v>183</v>
      </c>
      <c r="B20" s="128"/>
      <c r="C20" s="128"/>
      <c r="D20" s="128"/>
      <c r="E20" s="128"/>
      <c r="F20" s="289">
        <v>25</v>
      </c>
      <c r="G20" s="407"/>
      <c r="H20" s="81"/>
      <c r="I20" s="24">
        <f t="shared" si="0"/>
        <v>0</v>
      </c>
      <c r="J20" s="290">
        <f t="shared" si="3"/>
        <v>0</v>
      </c>
      <c r="K20" s="38"/>
      <c r="L20" s="81"/>
      <c r="M20" s="24">
        <f t="shared" si="1"/>
        <v>0</v>
      </c>
      <c r="N20" s="290">
        <f t="shared" si="4"/>
        <v>0</v>
      </c>
      <c r="O20" s="26">
        <f t="shared" si="2"/>
        <v>0</v>
      </c>
      <c r="P20" s="39"/>
      <c r="Q20" s="27">
        <f t="shared" si="5"/>
        <v>0</v>
      </c>
      <c r="R20" s="39"/>
      <c r="S20" s="39"/>
      <c r="T20" s="39"/>
      <c r="U20" s="40"/>
    </row>
    <row r="21" spans="1:21" ht="15" customHeight="1">
      <c r="A21" s="305" t="s">
        <v>183</v>
      </c>
      <c r="B21" s="128"/>
      <c r="C21" s="128"/>
      <c r="D21" s="128"/>
      <c r="E21" s="128"/>
      <c r="F21" s="289">
        <v>25</v>
      </c>
      <c r="G21" s="407"/>
      <c r="H21" s="81"/>
      <c r="I21" s="24">
        <f t="shared" si="0"/>
        <v>0</v>
      </c>
      <c r="J21" s="290">
        <f t="shared" si="3"/>
        <v>0</v>
      </c>
      <c r="K21" s="38"/>
      <c r="L21" s="81"/>
      <c r="M21" s="24">
        <f t="shared" si="1"/>
        <v>0</v>
      </c>
      <c r="N21" s="290">
        <f t="shared" si="4"/>
        <v>0</v>
      </c>
      <c r="O21" s="26">
        <f t="shared" si="2"/>
        <v>0</v>
      </c>
      <c r="P21" s="39"/>
      <c r="Q21" s="27">
        <f t="shared" si="5"/>
        <v>0</v>
      </c>
      <c r="R21" s="39"/>
      <c r="S21" s="39"/>
      <c r="T21" s="39"/>
      <c r="U21" s="40"/>
    </row>
    <row r="22" spans="1:21" ht="15" customHeight="1">
      <c r="A22" s="305" t="s">
        <v>183</v>
      </c>
      <c r="B22" s="128"/>
      <c r="C22" s="128"/>
      <c r="D22" s="128"/>
      <c r="E22" s="128"/>
      <c r="F22" s="289">
        <v>25</v>
      </c>
      <c r="G22" s="407"/>
      <c r="H22" s="81"/>
      <c r="I22" s="24">
        <f t="shared" si="0"/>
        <v>0</v>
      </c>
      <c r="J22" s="290">
        <f t="shared" si="3"/>
        <v>0</v>
      </c>
      <c r="K22" s="38"/>
      <c r="L22" s="81"/>
      <c r="M22" s="24">
        <f t="shared" si="1"/>
        <v>0</v>
      </c>
      <c r="N22" s="290">
        <f t="shared" si="4"/>
        <v>0</v>
      </c>
      <c r="O22" s="26">
        <f t="shared" si="2"/>
        <v>0</v>
      </c>
      <c r="P22" s="39"/>
      <c r="Q22" s="27">
        <f t="shared" si="5"/>
        <v>0</v>
      </c>
      <c r="R22" s="39"/>
      <c r="S22" s="39"/>
      <c r="T22" s="39"/>
      <c r="U22" s="40"/>
    </row>
    <row r="23" spans="1:21" ht="15" customHeight="1">
      <c r="A23" s="305" t="s">
        <v>183</v>
      </c>
      <c r="B23" s="128"/>
      <c r="C23" s="128"/>
      <c r="D23" s="128"/>
      <c r="E23" s="128"/>
      <c r="F23" s="289">
        <v>25</v>
      </c>
      <c r="G23" s="407"/>
      <c r="H23" s="81"/>
      <c r="I23" s="24">
        <f t="shared" si="0"/>
        <v>0</v>
      </c>
      <c r="J23" s="290">
        <f t="shared" si="3"/>
        <v>0</v>
      </c>
      <c r="K23" s="38"/>
      <c r="L23" s="81"/>
      <c r="M23" s="24">
        <f t="shared" si="1"/>
        <v>0</v>
      </c>
      <c r="N23" s="290">
        <f t="shared" si="4"/>
        <v>0</v>
      </c>
      <c r="O23" s="26">
        <f t="shared" si="2"/>
        <v>0</v>
      </c>
      <c r="P23" s="39"/>
      <c r="Q23" s="27">
        <f t="shared" si="5"/>
        <v>0</v>
      </c>
      <c r="R23" s="39"/>
      <c r="S23" s="39"/>
      <c r="T23" s="39"/>
      <c r="U23" s="40"/>
    </row>
    <row r="24" spans="1:21" ht="15" customHeight="1">
      <c r="A24" s="305" t="s">
        <v>183</v>
      </c>
      <c r="B24" s="128"/>
      <c r="C24" s="128"/>
      <c r="D24" s="128"/>
      <c r="E24" s="128"/>
      <c r="F24" s="289">
        <v>25</v>
      </c>
      <c r="G24" s="407"/>
      <c r="H24" s="81"/>
      <c r="I24" s="24">
        <f t="shared" si="0"/>
        <v>0</v>
      </c>
      <c r="J24" s="290">
        <f t="shared" si="3"/>
        <v>0</v>
      </c>
      <c r="K24" s="38"/>
      <c r="L24" s="81"/>
      <c r="M24" s="24">
        <f t="shared" si="1"/>
        <v>0</v>
      </c>
      <c r="N24" s="290">
        <f t="shared" si="4"/>
        <v>0</v>
      </c>
      <c r="O24" s="26">
        <f t="shared" si="2"/>
        <v>0</v>
      </c>
      <c r="P24" s="39"/>
      <c r="Q24" s="27">
        <f t="shared" si="5"/>
        <v>0</v>
      </c>
      <c r="R24" s="39"/>
      <c r="S24" s="39"/>
      <c r="T24" s="39"/>
      <c r="U24" s="40"/>
    </row>
    <row r="25" spans="1:21" ht="15" customHeight="1" thickBot="1">
      <c r="A25" s="305" t="s">
        <v>183</v>
      </c>
      <c r="B25" s="128"/>
      <c r="C25" s="128"/>
      <c r="D25" s="128"/>
      <c r="E25" s="128"/>
      <c r="F25" s="289">
        <v>25</v>
      </c>
      <c r="G25" s="407"/>
      <c r="H25" s="81"/>
      <c r="I25" s="24">
        <f t="shared" si="0"/>
        <v>0</v>
      </c>
      <c r="J25" s="290">
        <f t="shared" si="3"/>
        <v>0</v>
      </c>
      <c r="K25" s="38"/>
      <c r="L25" s="81"/>
      <c r="M25" s="24">
        <f t="shared" si="1"/>
        <v>0</v>
      </c>
      <c r="N25" s="290">
        <f t="shared" si="4"/>
        <v>0</v>
      </c>
      <c r="O25" s="23">
        <f t="shared" si="2"/>
        <v>0</v>
      </c>
      <c r="P25" s="39"/>
      <c r="Q25" s="27">
        <f t="shared" si="5"/>
        <v>0</v>
      </c>
      <c r="R25" s="39"/>
      <c r="S25" s="39"/>
      <c r="T25" s="39"/>
      <c r="U25" s="40"/>
    </row>
    <row r="26" spans="1:21" ht="15" customHeight="1" thickBot="1" thickTop="1">
      <c r="A26" s="408" t="s">
        <v>184</v>
      </c>
      <c r="B26" s="409"/>
      <c r="C26" s="409"/>
      <c r="D26" s="409"/>
      <c r="E26" s="409"/>
      <c r="F26" s="410" t="s">
        <v>178</v>
      </c>
      <c r="G26" s="411" t="s">
        <v>185</v>
      </c>
      <c r="H26" s="412"/>
      <c r="I26" s="412"/>
      <c r="J26" s="299"/>
      <c r="K26" s="411" t="s">
        <v>185</v>
      </c>
      <c r="L26" s="413"/>
      <c r="M26" s="412"/>
      <c r="N26" s="412"/>
      <c r="O26" s="411" t="s">
        <v>186</v>
      </c>
      <c r="P26" s="412"/>
      <c r="Q26" s="414" t="s">
        <v>180</v>
      </c>
      <c r="R26" s="412"/>
      <c r="S26" s="412"/>
      <c r="T26" s="412"/>
      <c r="U26" s="300"/>
    </row>
    <row r="27" spans="1:21" ht="15" customHeight="1" thickTop="1">
      <c r="A27" s="358" t="s">
        <v>550</v>
      </c>
      <c r="B27" s="129"/>
      <c r="C27" s="129"/>
      <c r="D27" s="129"/>
      <c r="E27" s="129"/>
      <c r="F27" s="289" t="s">
        <v>178</v>
      </c>
      <c r="G27" s="407"/>
      <c r="H27" s="81"/>
      <c r="I27" s="24">
        <f>G27*H27</f>
        <v>0</v>
      </c>
      <c r="J27" s="302" t="s">
        <v>179</v>
      </c>
      <c r="K27" s="38"/>
      <c r="L27" s="81"/>
      <c r="M27" s="24">
        <f>K27*L27</f>
        <v>0</v>
      </c>
      <c r="N27" s="289" t="s">
        <v>179</v>
      </c>
      <c r="O27" s="26">
        <f>I27+M27</f>
        <v>0</v>
      </c>
      <c r="P27" s="39"/>
      <c r="Q27" s="83" t="s">
        <v>180</v>
      </c>
      <c r="R27" s="129"/>
      <c r="S27" s="129"/>
      <c r="T27" s="129"/>
      <c r="U27" s="259"/>
    </row>
    <row r="28" spans="1:21" ht="15" customHeight="1">
      <c r="A28" s="358" t="s">
        <v>550</v>
      </c>
      <c r="B28" s="129"/>
      <c r="C28" s="129"/>
      <c r="D28" s="129"/>
      <c r="E28" s="129"/>
      <c r="F28" s="289" t="s">
        <v>178</v>
      </c>
      <c r="G28" s="407"/>
      <c r="H28" s="81"/>
      <c r="I28" s="24">
        <f>G28*H28</f>
        <v>0</v>
      </c>
      <c r="J28" s="302" t="s">
        <v>179</v>
      </c>
      <c r="K28" s="38"/>
      <c r="L28" s="81"/>
      <c r="M28" s="24">
        <f>K28*L28</f>
        <v>0</v>
      </c>
      <c r="N28" s="289" t="s">
        <v>179</v>
      </c>
      <c r="O28" s="26">
        <f>I28+M28</f>
        <v>0</v>
      </c>
      <c r="P28" s="39"/>
      <c r="Q28" s="83" t="s">
        <v>180</v>
      </c>
      <c r="R28" s="129"/>
      <c r="S28" s="129"/>
      <c r="T28" s="129"/>
      <c r="U28" s="259"/>
    </row>
    <row r="29" spans="1:21" ht="15" customHeight="1">
      <c r="A29" s="358" t="s">
        <v>551</v>
      </c>
      <c r="B29" s="128"/>
      <c r="C29" s="128"/>
      <c r="D29" s="128"/>
      <c r="E29" s="128"/>
      <c r="F29" s="289" t="s">
        <v>178</v>
      </c>
      <c r="G29" s="407"/>
      <c r="H29" s="81"/>
      <c r="I29" s="24">
        <f>G29*H29</f>
        <v>0</v>
      </c>
      <c r="J29" s="302" t="s">
        <v>179</v>
      </c>
      <c r="K29" s="38"/>
      <c r="L29" s="81"/>
      <c r="M29" s="24">
        <f>K29*L29</f>
        <v>0</v>
      </c>
      <c r="N29" s="289" t="s">
        <v>179</v>
      </c>
      <c r="O29" s="26">
        <f>I29+M29</f>
        <v>0</v>
      </c>
      <c r="P29" s="39"/>
      <c r="Q29" s="83" t="s">
        <v>180</v>
      </c>
      <c r="R29" s="129"/>
      <c r="S29" s="129"/>
      <c r="T29" s="129"/>
      <c r="U29" s="259"/>
    </row>
    <row r="30" spans="1:21" ht="12" customHeight="1">
      <c r="A30" s="356" t="s">
        <v>216</v>
      </c>
      <c r="B30" s="70"/>
      <c r="C30" s="70"/>
      <c r="D30" s="70"/>
      <c r="E30" s="70"/>
      <c r="F30" s="180" t="s">
        <v>178</v>
      </c>
      <c r="G30" s="415"/>
      <c r="H30" s="105"/>
      <c r="I30" s="42"/>
      <c r="J30" s="348" t="s">
        <v>179</v>
      </c>
      <c r="K30" s="96"/>
      <c r="L30" s="105"/>
      <c r="M30" s="42"/>
      <c r="N30" s="180" t="s">
        <v>179</v>
      </c>
      <c r="O30" s="46"/>
      <c r="P30" s="45"/>
      <c r="Q30" s="349" t="s">
        <v>180</v>
      </c>
      <c r="R30" s="141"/>
      <c r="S30" s="141"/>
      <c r="T30" s="141"/>
      <c r="U30" s="172"/>
    </row>
    <row r="31" spans="1:21" ht="12" customHeight="1">
      <c r="A31" s="356" t="s">
        <v>217</v>
      </c>
      <c r="B31" s="70"/>
      <c r="C31" s="152"/>
      <c r="D31" s="129"/>
      <c r="E31" s="70"/>
      <c r="F31" s="180" t="s">
        <v>178</v>
      </c>
      <c r="G31" s="310"/>
      <c r="H31" s="82"/>
      <c r="I31" s="42">
        <f>G31*H31</f>
        <v>0</v>
      </c>
      <c r="J31" s="348" t="s">
        <v>179</v>
      </c>
      <c r="K31" s="416"/>
      <c r="L31" s="82"/>
      <c r="M31" s="42">
        <f>K31*L31</f>
        <v>0</v>
      </c>
      <c r="N31" s="180" t="s">
        <v>179</v>
      </c>
      <c r="O31" s="46">
        <f aca="true" t="shared" si="6" ref="O31:O54">I31+M31</f>
        <v>0</v>
      </c>
      <c r="P31" s="45"/>
      <c r="Q31" s="349" t="s">
        <v>180</v>
      </c>
      <c r="R31" s="141"/>
      <c r="S31" s="141"/>
      <c r="T31" s="141"/>
      <c r="U31" s="172"/>
    </row>
    <row r="32" spans="1:21" ht="6" customHeight="1">
      <c r="A32" s="358"/>
      <c r="B32" s="128"/>
      <c r="C32" s="128"/>
      <c r="D32" s="128"/>
      <c r="E32" s="128"/>
      <c r="F32" s="289"/>
      <c r="G32" s="375"/>
      <c r="H32" s="320"/>
      <c r="I32" s="24"/>
      <c r="J32" s="302"/>
      <c r="K32" s="351"/>
      <c r="L32" s="320"/>
      <c r="M32" s="24"/>
      <c r="N32" s="289"/>
      <c r="O32" s="26">
        <f t="shared" si="6"/>
        <v>0</v>
      </c>
      <c r="P32" s="39"/>
      <c r="Q32" s="83"/>
      <c r="R32" s="129"/>
      <c r="S32" s="129"/>
      <c r="T32" s="129"/>
      <c r="U32" s="259"/>
    </row>
    <row r="33" spans="1:21" ht="15" customHeight="1" thickBot="1">
      <c r="A33" s="417" t="s">
        <v>218</v>
      </c>
      <c r="B33" s="256"/>
      <c r="C33" s="256"/>
      <c r="D33" s="378"/>
      <c r="E33" s="256"/>
      <c r="F33" s="285" t="s">
        <v>178</v>
      </c>
      <c r="G33" s="418"/>
      <c r="H33" s="287"/>
      <c r="I33" s="22">
        <f>G33*H33</f>
        <v>0</v>
      </c>
      <c r="J33" s="298" t="s">
        <v>179</v>
      </c>
      <c r="K33" s="288"/>
      <c r="L33" s="287"/>
      <c r="M33" s="22">
        <f>K33*L33</f>
        <v>0</v>
      </c>
      <c r="N33" s="285" t="s">
        <v>179</v>
      </c>
      <c r="O33" s="23">
        <f t="shared" si="6"/>
        <v>0</v>
      </c>
      <c r="P33" s="76"/>
      <c r="Q33" s="355" t="s">
        <v>180</v>
      </c>
      <c r="R33" s="282"/>
      <c r="S33" s="282"/>
      <c r="T33" s="282"/>
      <c r="U33" s="284"/>
    </row>
    <row r="34" spans="1:21" ht="15" customHeight="1" thickTop="1">
      <c r="A34" s="173" t="s">
        <v>704</v>
      </c>
      <c r="B34" s="128"/>
      <c r="C34" s="128"/>
      <c r="D34" s="128"/>
      <c r="E34" s="128"/>
      <c r="F34" s="289">
        <v>25</v>
      </c>
      <c r="G34" s="419"/>
      <c r="H34" s="84"/>
      <c r="I34" s="292">
        <f>G34*H34</f>
        <v>0</v>
      </c>
      <c r="J34" s="290">
        <f aca="true" t="shared" si="7" ref="J34:J42">IF(G34&gt;659,H34*F34,0)</f>
        <v>0</v>
      </c>
      <c r="K34" s="56"/>
      <c r="L34" s="84"/>
      <c r="M34" s="292">
        <f>K34*L34</f>
        <v>0</v>
      </c>
      <c r="N34" s="290">
        <f aca="true" t="shared" si="8" ref="N34:N42">IF(K34&gt;659,L34*F34,0)</f>
        <v>0</v>
      </c>
      <c r="O34" s="26">
        <f t="shared" si="6"/>
        <v>0</v>
      </c>
      <c r="P34" s="40"/>
      <c r="Q34" s="27">
        <f>J34+N34</f>
        <v>0</v>
      </c>
      <c r="R34" s="39"/>
      <c r="S34" s="39"/>
      <c r="T34" s="39"/>
      <c r="U34" s="40"/>
    </row>
    <row r="35" spans="1:21" ht="15" customHeight="1">
      <c r="A35" s="173" t="s">
        <v>704</v>
      </c>
      <c r="B35" s="128"/>
      <c r="C35" s="130"/>
      <c r="D35" s="128"/>
      <c r="E35" s="128"/>
      <c r="F35" s="289">
        <v>25</v>
      </c>
      <c r="G35" s="419"/>
      <c r="H35" s="84"/>
      <c r="I35" s="292">
        <f>G35*H35</f>
        <v>0</v>
      </c>
      <c r="J35" s="290">
        <f t="shared" si="7"/>
        <v>0</v>
      </c>
      <c r="K35" s="56"/>
      <c r="L35" s="84"/>
      <c r="M35" s="292">
        <f>K35*L35</f>
        <v>0</v>
      </c>
      <c r="N35" s="290">
        <f t="shared" si="8"/>
        <v>0</v>
      </c>
      <c r="O35" s="26">
        <f t="shared" si="6"/>
        <v>0</v>
      </c>
      <c r="P35" s="40"/>
      <c r="Q35" s="27">
        <f>J35+N35</f>
        <v>0</v>
      </c>
      <c r="R35" s="39"/>
      <c r="S35" s="39"/>
      <c r="T35" s="39"/>
      <c r="U35" s="40"/>
    </row>
    <row r="36" spans="1:21" s="406" customFormat="1" ht="12" customHeight="1">
      <c r="A36" s="420" t="s">
        <v>219</v>
      </c>
      <c r="B36" s="112"/>
      <c r="C36" s="112"/>
      <c r="D36" s="421"/>
      <c r="E36" s="112"/>
      <c r="F36" s="422">
        <v>20</v>
      </c>
      <c r="G36" s="423"/>
      <c r="H36" s="424"/>
      <c r="I36" s="425">
        <f>G36*H36</f>
        <v>0</v>
      </c>
      <c r="J36" s="463">
        <f t="shared" si="7"/>
        <v>0</v>
      </c>
      <c r="K36" s="423"/>
      <c r="L36" s="424"/>
      <c r="M36" s="425">
        <f>K36*L36</f>
        <v>0</v>
      </c>
      <c r="N36" s="463">
        <f t="shared" si="8"/>
        <v>0</v>
      </c>
      <c r="O36" s="426">
        <f t="shared" si="6"/>
        <v>0</v>
      </c>
      <c r="P36" s="427"/>
      <c r="Q36" s="428">
        <f>J36+N36</f>
        <v>0</v>
      </c>
      <c r="R36" s="429"/>
      <c r="S36" s="429"/>
      <c r="T36" s="429"/>
      <c r="U36" s="427"/>
    </row>
    <row r="37" spans="1:21" ht="6" customHeight="1">
      <c r="A37" s="173"/>
      <c r="B37" s="128"/>
      <c r="C37" s="128"/>
      <c r="D37" s="128"/>
      <c r="E37" s="128"/>
      <c r="F37" s="302"/>
      <c r="G37" s="430"/>
      <c r="H37" s="320"/>
      <c r="I37" s="24"/>
      <c r="J37" s="290">
        <f t="shared" si="7"/>
        <v>0</v>
      </c>
      <c r="K37" s="351"/>
      <c r="L37" s="320"/>
      <c r="M37" s="24"/>
      <c r="N37" s="290">
        <f t="shared" si="8"/>
        <v>0</v>
      </c>
      <c r="O37" s="26">
        <f t="shared" si="6"/>
        <v>0</v>
      </c>
      <c r="P37" s="51"/>
      <c r="Q37" s="27"/>
      <c r="R37" s="351"/>
      <c r="S37" s="351"/>
      <c r="T37" s="351"/>
      <c r="U37" s="51"/>
    </row>
    <row r="38" spans="1:21" s="406" customFormat="1" ht="12" customHeight="1">
      <c r="A38" s="420" t="s">
        <v>219</v>
      </c>
      <c r="B38" s="112"/>
      <c r="C38" s="112"/>
      <c r="D38" s="421"/>
      <c r="E38" s="112"/>
      <c r="F38" s="431">
        <v>20</v>
      </c>
      <c r="G38" s="423"/>
      <c r="H38" s="424"/>
      <c r="I38" s="425">
        <f>G38*H38</f>
        <v>0</v>
      </c>
      <c r="J38" s="463">
        <f t="shared" si="7"/>
        <v>0</v>
      </c>
      <c r="K38" s="423"/>
      <c r="L38" s="424"/>
      <c r="M38" s="425">
        <f>K38*L38</f>
        <v>0</v>
      </c>
      <c r="N38" s="463">
        <f t="shared" si="8"/>
        <v>0</v>
      </c>
      <c r="O38" s="426">
        <f t="shared" si="6"/>
        <v>0</v>
      </c>
      <c r="P38" s="427"/>
      <c r="Q38" s="428">
        <f>J38+N38</f>
        <v>0</v>
      </c>
      <c r="R38" s="429"/>
      <c r="S38" s="429"/>
      <c r="T38" s="429"/>
      <c r="U38" s="427"/>
    </row>
    <row r="39" spans="1:21" ht="6" customHeight="1">
      <c r="A39" s="173"/>
      <c r="B39" s="128"/>
      <c r="C39" s="128"/>
      <c r="D39" s="128"/>
      <c r="E39" s="128"/>
      <c r="F39" s="302"/>
      <c r="G39" s="430"/>
      <c r="H39" s="320"/>
      <c r="I39" s="88"/>
      <c r="J39" s="290">
        <f t="shared" si="7"/>
        <v>0</v>
      </c>
      <c r="K39" s="430"/>
      <c r="L39" s="320"/>
      <c r="M39" s="88"/>
      <c r="N39" s="290">
        <f t="shared" si="8"/>
        <v>0</v>
      </c>
      <c r="O39" s="375">
        <f t="shared" si="6"/>
        <v>0</v>
      </c>
      <c r="P39" s="85"/>
      <c r="Q39" s="88"/>
      <c r="R39" s="430"/>
      <c r="S39" s="430"/>
      <c r="T39" s="430"/>
      <c r="U39" s="85"/>
    </row>
    <row r="40" spans="1:21" s="406" customFormat="1" ht="12" customHeight="1">
      <c r="A40" s="420" t="s">
        <v>219</v>
      </c>
      <c r="B40" s="112"/>
      <c r="C40" s="432"/>
      <c r="D40" s="421"/>
      <c r="E40" s="112"/>
      <c r="F40" s="431">
        <v>20</v>
      </c>
      <c r="G40" s="433"/>
      <c r="H40" s="434"/>
      <c r="I40" s="425">
        <f>G40*H40</f>
        <v>0</v>
      </c>
      <c r="J40" s="463">
        <f t="shared" si="7"/>
        <v>0</v>
      </c>
      <c r="K40" s="433"/>
      <c r="L40" s="434"/>
      <c r="M40" s="425">
        <f>K40*L40</f>
        <v>0</v>
      </c>
      <c r="N40" s="463">
        <f t="shared" si="8"/>
        <v>0</v>
      </c>
      <c r="O40" s="426">
        <f t="shared" si="6"/>
        <v>0</v>
      </c>
      <c r="P40" s="427"/>
      <c r="Q40" s="428">
        <f>J40+N40</f>
        <v>0</v>
      </c>
      <c r="R40" s="429"/>
      <c r="S40" s="429"/>
      <c r="T40" s="429"/>
      <c r="U40" s="427"/>
    </row>
    <row r="41" spans="1:21" ht="6" customHeight="1">
      <c r="A41" s="173"/>
      <c r="B41" s="128"/>
      <c r="C41" s="130"/>
      <c r="D41" s="128"/>
      <c r="E41" s="128"/>
      <c r="F41" s="302"/>
      <c r="G41" s="85"/>
      <c r="H41" s="372"/>
      <c r="I41" s="85"/>
      <c r="J41" s="290">
        <f t="shared" si="7"/>
        <v>0</v>
      </c>
      <c r="K41" s="85"/>
      <c r="L41" s="372"/>
      <c r="M41" s="85"/>
      <c r="N41" s="290">
        <f t="shared" si="8"/>
        <v>0</v>
      </c>
      <c r="O41" s="375">
        <f t="shared" si="6"/>
        <v>0</v>
      </c>
      <c r="P41" s="85"/>
      <c r="Q41" s="88"/>
      <c r="R41" s="430"/>
      <c r="S41" s="430"/>
      <c r="T41" s="430"/>
      <c r="U41" s="85"/>
    </row>
    <row r="42" spans="1:21" s="406" customFormat="1" ht="12" customHeight="1">
      <c r="A42" s="420" t="s">
        <v>219</v>
      </c>
      <c r="B42" s="112"/>
      <c r="C42" s="112"/>
      <c r="D42" s="421"/>
      <c r="E42" s="112"/>
      <c r="F42" s="431">
        <v>20</v>
      </c>
      <c r="G42" s="433"/>
      <c r="H42" s="434"/>
      <c r="I42" s="425">
        <f>G42*H42</f>
        <v>0</v>
      </c>
      <c r="J42" s="463">
        <f t="shared" si="7"/>
        <v>0</v>
      </c>
      <c r="K42" s="433"/>
      <c r="L42" s="434"/>
      <c r="M42" s="425">
        <f>K42*L42</f>
        <v>0</v>
      </c>
      <c r="N42" s="463">
        <f t="shared" si="8"/>
        <v>0</v>
      </c>
      <c r="O42" s="426">
        <f t="shared" si="6"/>
        <v>0</v>
      </c>
      <c r="P42" s="427"/>
      <c r="Q42" s="428">
        <f>J42+N42</f>
        <v>0</v>
      </c>
      <c r="R42" s="429"/>
      <c r="S42" s="429"/>
      <c r="T42" s="429"/>
      <c r="U42" s="427"/>
    </row>
    <row r="43" spans="1:21" ht="6" customHeight="1">
      <c r="A43" s="173"/>
      <c r="B43" s="128"/>
      <c r="C43" s="128"/>
      <c r="D43" s="128"/>
      <c r="E43" s="128"/>
      <c r="F43" s="302"/>
      <c r="G43" s="85"/>
      <c r="H43" s="372"/>
      <c r="I43" s="85"/>
      <c r="J43" s="435"/>
      <c r="K43" s="85"/>
      <c r="L43" s="372"/>
      <c r="M43" s="85"/>
      <c r="N43" s="351"/>
      <c r="O43" s="26">
        <f t="shared" si="6"/>
        <v>0</v>
      </c>
      <c r="P43" s="85"/>
      <c r="Q43" s="55"/>
      <c r="R43" s="55"/>
      <c r="S43" s="55"/>
      <c r="T43" s="55"/>
      <c r="U43" s="436"/>
    </row>
    <row r="44" spans="1:21" ht="15" customHeight="1">
      <c r="A44" s="173" t="s">
        <v>220</v>
      </c>
      <c r="B44" s="128"/>
      <c r="C44" s="128"/>
      <c r="D44" s="128"/>
      <c r="E44" s="128"/>
      <c r="F44" s="302" t="s">
        <v>178</v>
      </c>
      <c r="G44" s="54"/>
      <c r="H44" s="84"/>
      <c r="I44" s="292">
        <f>G44*H44</f>
        <v>0</v>
      </c>
      <c r="J44" s="303" t="s">
        <v>179</v>
      </c>
      <c r="K44" s="54"/>
      <c r="L44" s="84"/>
      <c r="M44" s="292">
        <f>K44*L44</f>
        <v>0</v>
      </c>
      <c r="N44" s="437" t="s">
        <v>179</v>
      </c>
      <c r="O44" s="26">
        <f t="shared" si="6"/>
        <v>0</v>
      </c>
      <c r="P44" s="40"/>
      <c r="Q44" s="129" t="s">
        <v>180</v>
      </c>
      <c r="R44" s="129"/>
      <c r="S44" s="129"/>
      <c r="T44" s="129"/>
      <c r="U44" s="259"/>
    </row>
    <row r="45" spans="1:21" ht="15" customHeight="1">
      <c r="A45" s="305" t="s">
        <v>732</v>
      </c>
      <c r="B45" s="306"/>
      <c r="C45" s="306"/>
      <c r="D45" s="306"/>
      <c r="E45" s="306"/>
      <c r="F45" s="302">
        <v>20</v>
      </c>
      <c r="G45" s="54"/>
      <c r="H45" s="86"/>
      <c r="I45" s="292">
        <f>G45*H45</f>
        <v>0</v>
      </c>
      <c r="J45" s="290">
        <f>IF(G45&gt;659,H45*F45,0)</f>
        <v>0</v>
      </c>
      <c r="K45" s="54"/>
      <c r="L45" s="86"/>
      <c r="M45" s="292">
        <f>K45*L45</f>
        <v>0</v>
      </c>
      <c r="N45" s="290">
        <f>IF(K45&gt;659,L45*F45,0)</f>
        <v>0</v>
      </c>
      <c r="O45" s="26">
        <f t="shared" si="6"/>
        <v>0</v>
      </c>
      <c r="P45" s="40"/>
      <c r="Q45" s="27">
        <f>J45+N45</f>
        <v>0</v>
      </c>
      <c r="R45" s="39"/>
      <c r="S45" s="39"/>
      <c r="T45" s="39"/>
      <c r="U45" s="40"/>
    </row>
    <row r="46" spans="1:21" ht="15" customHeight="1">
      <c r="A46" s="305" t="s">
        <v>221</v>
      </c>
      <c r="B46" s="306"/>
      <c r="C46" s="306"/>
      <c r="D46" s="306"/>
      <c r="E46" s="306"/>
      <c r="F46" s="302" t="s">
        <v>178</v>
      </c>
      <c r="G46" s="54"/>
      <c r="H46" s="84"/>
      <c r="I46" s="292">
        <f>G46*H46</f>
        <v>0</v>
      </c>
      <c r="J46" s="438" t="s">
        <v>179</v>
      </c>
      <c r="K46" s="56"/>
      <c r="L46" s="84"/>
      <c r="M46" s="292">
        <f>K46*L46</f>
        <v>0</v>
      </c>
      <c r="N46" s="439" t="s">
        <v>179</v>
      </c>
      <c r="O46" s="26">
        <f t="shared" si="6"/>
        <v>0</v>
      </c>
      <c r="P46" s="40"/>
      <c r="Q46" s="129" t="s">
        <v>180</v>
      </c>
      <c r="R46" s="129"/>
      <c r="S46" s="129"/>
      <c r="T46" s="129"/>
      <c r="U46" s="259"/>
    </row>
    <row r="47" spans="1:21" ht="15" customHeight="1">
      <c r="A47" s="305" t="s">
        <v>705</v>
      </c>
      <c r="B47" s="306"/>
      <c r="C47" s="306"/>
      <c r="D47" s="306"/>
      <c r="E47" s="306"/>
      <c r="F47" s="302">
        <v>20</v>
      </c>
      <c r="G47" s="54"/>
      <c r="H47" s="86"/>
      <c r="I47" s="292">
        <f>G47*H47</f>
        <v>0</v>
      </c>
      <c r="J47" s="290">
        <f>IF(G47&gt;659,H47*F47,0)</f>
        <v>0</v>
      </c>
      <c r="K47" s="54"/>
      <c r="L47" s="86"/>
      <c r="M47" s="292">
        <f>K47*L47</f>
        <v>0</v>
      </c>
      <c r="N47" s="290">
        <f>IF(K47&gt;659,L47*F47,0)</f>
        <v>0</v>
      </c>
      <c r="O47" s="26">
        <f>I47+M47</f>
        <v>0</v>
      </c>
      <c r="P47" s="40"/>
      <c r="Q47" s="27">
        <f>J47+N47</f>
        <v>0</v>
      </c>
      <c r="R47" s="39"/>
      <c r="S47" s="39"/>
      <c r="T47" s="39"/>
      <c r="U47" s="40"/>
    </row>
    <row r="48" spans="1:21" s="406" customFormat="1" ht="12" customHeight="1">
      <c r="A48" s="440" t="s">
        <v>187</v>
      </c>
      <c r="B48" s="421"/>
      <c r="C48" s="441"/>
      <c r="D48" s="441"/>
      <c r="E48" s="442"/>
      <c r="F48" s="1026"/>
      <c r="G48" s="423"/>
      <c r="H48" s="424"/>
      <c r="I48" s="425">
        <f>G48*H48</f>
        <v>0</v>
      </c>
      <c r="J48" s="463">
        <f>IF(G48&gt;659,H48*F48,0)</f>
        <v>0</v>
      </c>
      <c r="K48" s="443"/>
      <c r="L48" s="424"/>
      <c r="M48" s="425">
        <f>K48*L48</f>
        <v>0</v>
      </c>
      <c r="N48" s="463">
        <f aca="true" t="shared" si="9" ref="N48:N53">IF(K48&gt;659,L48*F48,0)</f>
        <v>0</v>
      </c>
      <c r="O48" s="426">
        <f>I48+M48</f>
        <v>0</v>
      </c>
      <c r="P48" s="429"/>
      <c r="Q48" s="428">
        <f>J48+N48</f>
        <v>0</v>
      </c>
      <c r="R48" s="429"/>
      <c r="S48" s="429"/>
      <c r="T48" s="429"/>
      <c r="U48" s="427"/>
    </row>
    <row r="49" spans="1:21" ht="6" customHeight="1">
      <c r="A49" s="305"/>
      <c r="B49" s="306"/>
      <c r="C49" s="306"/>
      <c r="D49" s="306"/>
      <c r="E49" s="1025"/>
      <c r="F49" s="302"/>
      <c r="G49" s="317"/>
      <c r="H49" s="388"/>
      <c r="I49" s="24"/>
      <c r="J49" s="25"/>
      <c r="K49" s="317"/>
      <c r="L49" s="388"/>
      <c r="M49" s="24"/>
      <c r="N49" s="290">
        <f t="shared" si="9"/>
        <v>0</v>
      </c>
      <c r="O49" s="26"/>
      <c r="P49" s="39"/>
      <c r="Q49" s="444"/>
      <c r="R49" s="55"/>
      <c r="S49" s="55"/>
      <c r="T49" s="55"/>
      <c r="U49" s="436"/>
    </row>
    <row r="50" spans="1:21" s="406" customFormat="1" ht="12" customHeight="1">
      <c r="A50" s="440" t="s">
        <v>187</v>
      </c>
      <c r="B50" s="421"/>
      <c r="C50" s="441"/>
      <c r="D50" s="441"/>
      <c r="E50" s="442"/>
      <c r="F50" s="1026"/>
      <c r="G50" s="423"/>
      <c r="H50" s="424"/>
      <c r="I50" s="425">
        <f>G50*H50</f>
        <v>0</v>
      </c>
      <c r="J50" s="463">
        <f>IF(G50&gt;659,H50*F50,0)</f>
        <v>0</v>
      </c>
      <c r="K50" s="443"/>
      <c r="L50" s="424"/>
      <c r="M50" s="425">
        <f>K50*L50</f>
        <v>0</v>
      </c>
      <c r="N50" s="463">
        <f t="shared" si="9"/>
        <v>0</v>
      </c>
      <c r="O50" s="426">
        <f>I50+M50</f>
        <v>0</v>
      </c>
      <c r="P50" s="429"/>
      <c r="Q50" s="428">
        <f>J50+N50</f>
        <v>0</v>
      </c>
      <c r="R50" s="429"/>
      <c r="S50" s="429"/>
      <c r="T50" s="429"/>
      <c r="U50" s="427"/>
    </row>
    <row r="51" spans="1:21" ht="6" customHeight="1">
      <c r="A51" s="305"/>
      <c r="B51" s="306"/>
      <c r="C51" s="306"/>
      <c r="D51" s="306"/>
      <c r="E51" s="306"/>
      <c r="F51" s="302"/>
      <c r="G51" s="317"/>
      <c r="H51" s="388"/>
      <c r="I51" s="24"/>
      <c r="J51" s="25"/>
      <c r="K51" s="317"/>
      <c r="L51" s="388"/>
      <c r="M51" s="24"/>
      <c r="N51" s="290">
        <f t="shared" si="9"/>
        <v>0</v>
      </c>
      <c r="O51" s="26"/>
      <c r="P51" s="39"/>
      <c r="Q51" s="444"/>
      <c r="R51" s="55"/>
      <c r="S51" s="55"/>
      <c r="T51" s="55"/>
      <c r="U51" s="436"/>
    </row>
    <row r="52" spans="1:21" s="406" customFormat="1" ht="12" customHeight="1">
      <c r="A52" s="440" t="s">
        <v>187</v>
      </c>
      <c r="B52" s="421"/>
      <c r="C52" s="441"/>
      <c r="D52" s="441"/>
      <c r="E52" s="442"/>
      <c r="F52" s="1026"/>
      <c r="G52" s="423"/>
      <c r="H52" s="424"/>
      <c r="I52" s="425">
        <f>G52*H52</f>
        <v>0</v>
      </c>
      <c r="J52" s="463">
        <f>IF(G52&gt;659,H52*F52,0)</f>
        <v>0</v>
      </c>
      <c r="K52" s="443"/>
      <c r="L52" s="424"/>
      <c r="M52" s="425">
        <f>K52*L52</f>
        <v>0</v>
      </c>
      <c r="N52" s="463">
        <f t="shared" si="9"/>
        <v>0</v>
      </c>
      <c r="O52" s="426">
        <f>I52+M52</f>
        <v>0</v>
      </c>
      <c r="P52" s="429"/>
      <c r="Q52" s="428">
        <f>J52+N52</f>
        <v>0</v>
      </c>
      <c r="R52" s="429"/>
      <c r="S52" s="429"/>
      <c r="T52" s="429"/>
      <c r="U52" s="427"/>
    </row>
    <row r="53" spans="1:21" ht="6" customHeight="1">
      <c r="A53" s="305"/>
      <c r="B53" s="306"/>
      <c r="C53" s="306"/>
      <c r="D53" s="306"/>
      <c r="E53" s="306"/>
      <c r="F53" s="302"/>
      <c r="G53" s="317"/>
      <c r="H53" s="388"/>
      <c r="I53" s="24"/>
      <c r="J53" s="25"/>
      <c r="K53" s="317"/>
      <c r="L53" s="388"/>
      <c r="M53" s="24"/>
      <c r="N53" s="290">
        <f t="shared" si="9"/>
        <v>0</v>
      </c>
      <c r="O53" s="26"/>
      <c r="P53" s="39"/>
      <c r="Q53" s="444"/>
      <c r="R53" s="55"/>
      <c r="S53" s="55"/>
      <c r="T53" s="55"/>
      <c r="U53" s="436"/>
    </row>
    <row r="54" spans="1:21" s="406" customFormat="1" ht="12" customHeight="1">
      <c r="A54" s="440" t="s">
        <v>187</v>
      </c>
      <c r="B54" s="421"/>
      <c r="C54" s="441"/>
      <c r="D54" s="441"/>
      <c r="E54" s="442"/>
      <c r="F54" s="1026"/>
      <c r="G54" s="423"/>
      <c r="H54" s="424"/>
      <c r="I54" s="425">
        <f>G54*H54</f>
        <v>0</v>
      </c>
      <c r="J54" s="463">
        <f>IF(G54&gt;659,H54*F54,0)</f>
        <v>0</v>
      </c>
      <c r="K54" s="443"/>
      <c r="L54" s="424"/>
      <c r="M54" s="425">
        <f>K54*L54</f>
        <v>0</v>
      </c>
      <c r="N54" s="463">
        <f aca="true" t="shared" si="10" ref="N54:N61">IF(K54&gt;659,L54*F54,0)</f>
        <v>0</v>
      </c>
      <c r="O54" s="426">
        <f t="shared" si="6"/>
        <v>0</v>
      </c>
      <c r="P54" s="429"/>
      <c r="Q54" s="428">
        <f>J54+N54</f>
        <v>0</v>
      </c>
      <c r="R54" s="429"/>
      <c r="S54" s="429"/>
      <c r="T54" s="429"/>
      <c r="U54" s="427"/>
    </row>
    <row r="55" spans="1:21" ht="6" customHeight="1">
      <c r="A55" s="305"/>
      <c r="B55" s="306"/>
      <c r="C55" s="306"/>
      <c r="D55" s="306"/>
      <c r="E55" s="306"/>
      <c r="F55" s="302"/>
      <c r="G55" s="317"/>
      <c r="H55" s="388"/>
      <c r="I55" s="24"/>
      <c r="J55" s="25"/>
      <c r="K55" s="317"/>
      <c r="L55" s="388"/>
      <c r="M55" s="24"/>
      <c r="N55" s="290">
        <f t="shared" si="10"/>
        <v>0</v>
      </c>
      <c r="O55" s="26"/>
      <c r="P55" s="39"/>
      <c r="Q55" s="444"/>
      <c r="R55" s="55"/>
      <c r="S55" s="55"/>
      <c r="T55" s="55"/>
      <c r="U55" s="436"/>
    </row>
    <row r="56" spans="1:21" s="406" customFormat="1" ht="12" customHeight="1">
      <c r="A56" s="440" t="s">
        <v>187</v>
      </c>
      <c r="B56" s="421"/>
      <c r="C56" s="441"/>
      <c r="D56" s="441"/>
      <c r="E56" s="442"/>
      <c r="F56" s="1026"/>
      <c r="G56" s="423"/>
      <c r="H56" s="424"/>
      <c r="I56" s="425">
        <f>G56*H56</f>
        <v>0</v>
      </c>
      <c r="J56" s="463">
        <f>IF(G56&gt;659,H56*F56,0)</f>
        <v>0</v>
      </c>
      <c r="K56" s="443"/>
      <c r="L56" s="424"/>
      <c r="M56" s="425">
        <f>K56*L56</f>
        <v>0</v>
      </c>
      <c r="N56" s="463">
        <f t="shared" si="10"/>
        <v>0</v>
      </c>
      <c r="O56" s="426">
        <f>I56+M56</f>
        <v>0</v>
      </c>
      <c r="P56" s="429"/>
      <c r="Q56" s="428">
        <f>J56+N56</f>
        <v>0</v>
      </c>
      <c r="R56" s="429"/>
      <c r="S56" s="429"/>
      <c r="T56" s="429"/>
      <c r="U56" s="427"/>
    </row>
    <row r="57" spans="1:21" ht="6" customHeight="1">
      <c r="A57" s="305"/>
      <c r="B57" s="306"/>
      <c r="C57" s="306"/>
      <c r="D57" s="306"/>
      <c r="E57" s="306"/>
      <c r="F57" s="302"/>
      <c r="G57" s="317"/>
      <c r="H57" s="388"/>
      <c r="I57" s="24"/>
      <c r="J57" s="25"/>
      <c r="K57" s="317"/>
      <c r="L57" s="388"/>
      <c r="M57" s="24"/>
      <c r="N57" s="290">
        <f t="shared" si="10"/>
        <v>0</v>
      </c>
      <c r="O57" s="26"/>
      <c r="P57" s="39"/>
      <c r="Q57" s="444"/>
      <c r="R57" s="55"/>
      <c r="S57" s="55"/>
      <c r="T57" s="55"/>
      <c r="U57" s="436"/>
    </row>
    <row r="58" spans="1:21" s="406" customFormat="1" ht="12" customHeight="1">
      <c r="A58" s="440" t="s">
        <v>187</v>
      </c>
      <c r="B58" s="421"/>
      <c r="C58" s="441"/>
      <c r="D58" s="441"/>
      <c r="E58" s="442"/>
      <c r="F58" s="1026"/>
      <c r="G58" s="423"/>
      <c r="H58" s="424"/>
      <c r="I58" s="425">
        <f>G58*H58</f>
        <v>0</v>
      </c>
      <c r="J58" s="463">
        <f>IF(G58&gt;659,H58*F58,0)</f>
        <v>0</v>
      </c>
      <c r="K58" s="443"/>
      <c r="L58" s="424"/>
      <c r="M58" s="425">
        <f>K58*L58</f>
        <v>0</v>
      </c>
      <c r="N58" s="463">
        <f t="shared" si="10"/>
        <v>0</v>
      </c>
      <c r="O58" s="426">
        <f>I58+M58</f>
        <v>0</v>
      </c>
      <c r="P58" s="429"/>
      <c r="Q58" s="428">
        <f>J58+N58</f>
        <v>0</v>
      </c>
      <c r="R58" s="429"/>
      <c r="S58" s="429"/>
      <c r="T58" s="429"/>
      <c r="U58" s="427"/>
    </row>
    <row r="59" spans="1:21" ht="6" customHeight="1">
      <c r="A59" s="305"/>
      <c r="B59" s="306"/>
      <c r="C59" s="306"/>
      <c r="D59" s="306"/>
      <c r="E59" s="306"/>
      <c r="F59" s="302"/>
      <c r="G59" s="317"/>
      <c r="H59" s="388"/>
      <c r="I59" s="24"/>
      <c r="J59" s="25"/>
      <c r="K59" s="317"/>
      <c r="L59" s="388"/>
      <c r="M59" s="24"/>
      <c r="N59" s="290">
        <f t="shared" si="10"/>
        <v>0</v>
      </c>
      <c r="O59" s="26"/>
      <c r="P59" s="39"/>
      <c r="Q59" s="444"/>
      <c r="R59" s="55"/>
      <c r="S59" s="55"/>
      <c r="T59" s="55"/>
      <c r="U59" s="436"/>
    </row>
    <row r="60" spans="1:21" s="406" customFormat="1" ht="12" customHeight="1">
      <c r="A60" s="440" t="s">
        <v>187</v>
      </c>
      <c r="B60" s="421"/>
      <c r="C60" s="441"/>
      <c r="D60" s="441"/>
      <c r="E60" s="442"/>
      <c r="F60" s="1026"/>
      <c r="G60" s="423"/>
      <c r="H60" s="424"/>
      <c r="I60" s="425">
        <f>G60*H60</f>
        <v>0</v>
      </c>
      <c r="J60" s="463">
        <f>IF(G60&gt;659,H60*F60,0)</f>
        <v>0</v>
      </c>
      <c r="K60" s="443"/>
      <c r="L60" s="424"/>
      <c r="M60" s="425">
        <f>K60*L60</f>
        <v>0</v>
      </c>
      <c r="N60" s="463">
        <f t="shared" si="10"/>
        <v>0</v>
      </c>
      <c r="O60" s="426">
        <f>I60+M60</f>
        <v>0</v>
      </c>
      <c r="P60" s="429"/>
      <c r="Q60" s="428">
        <f>J60+N60</f>
        <v>0</v>
      </c>
      <c r="R60" s="429"/>
      <c r="S60" s="429"/>
      <c r="T60" s="429"/>
      <c r="U60" s="427"/>
    </row>
    <row r="61" spans="1:21" ht="6" customHeight="1" thickBot="1">
      <c r="A61" s="445"/>
      <c r="B61" s="446"/>
      <c r="C61" s="446"/>
      <c r="D61" s="446"/>
      <c r="E61" s="446"/>
      <c r="F61" s="298"/>
      <c r="G61" s="447"/>
      <c r="H61" s="448"/>
      <c r="I61" s="22"/>
      <c r="J61" s="449"/>
      <c r="K61" s="447"/>
      <c r="L61" s="448"/>
      <c r="M61" s="22"/>
      <c r="N61" s="450">
        <f t="shared" si="10"/>
        <v>0</v>
      </c>
      <c r="O61" s="23"/>
      <c r="P61" s="73"/>
      <c r="Q61" s="62"/>
      <c r="R61" s="74"/>
      <c r="S61" s="74"/>
      <c r="T61" s="74"/>
      <c r="U61" s="75"/>
    </row>
    <row r="62" spans="1:21" ht="15" customHeight="1" thickBot="1" thickTop="1">
      <c r="A62" s="255" t="s">
        <v>222</v>
      </c>
      <c r="B62" s="256"/>
      <c r="C62" s="256"/>
      <c r="D62" s="378"/>
      <c r="E62" s="256"/>
      <c r="F62" s="285" t="s">
        <v>178</v>
      </c>
      <c r="G62" s="451" t="s">
        <v>180</v>
      </c>
      <c r="H62" s="452" t="s">
        <v>180</v>
      </c>
      <c r="I62" s="22">
        <f>SUM(I9:I60)</f>
        <v>0</v>
      </c>
      <c r="J62" s="28">
        <f>SUM(J10:J60)</f>
        <v>0</v>
      </c>
      <c r="K62" s="378" t="s">
        <v>180</v>
      </c>
      <c r="L62" s="285" t="s">
        <v>180</v>
      </c>
      <c r="M62" s="22">
        <f>SUM(M9:M60)</f>
        <v>0</v>
      </c>
      <c r="N62" s="22">
        <f>SUM(N10:N60)</f>
        <v>0</v>
      </c>
      <c r="O62" s="23">
        <f>SUM(O9:O60)</f>
        <v>0</v>
      </c>
      <c r="P62" s="73"/>
      <c r="Q62" s="29">
        <f>SUM(Q10:Q61)</f>
        <v>0</v>
      </c>
      <c r="R62" s="73"/>
      <c r="S62" s="73"/>
      <c r="T62" s="73"/>
      <c r="U62" s="76"/>
    </row>
    <row r="63" spans="1:21" ht="14.25" customHeight="1" thickTop="1">
      <c r="A63" s="68" t="str">
        <f>Rev_Date</f>
        <v>REVISED JULY 1, 2010</v>
      </c>
      <c r="F63" s="123" t="str">
        <f>Exp_Date</f>
        <v>FORM EXPIRES 6-30-12</v>
      </c>
      <c r="G63" s="123"/>
      <c r="H63" s="123"/>
      <c r="I63" s="123"/>
      <c r="J63" s="123"/>
      <c r="K63" s="123"/>
      <c r="L63" s="123"/>
      <c r="M63" s="123"/>
      <c r="N63" s="123"/>
      <c r="U63" s="139" t="s">
        <v>223</v>
      </c>
    </row>
  </sheetData>
  <sheetProtection sheet="1" objects="1" scenarios="1"/>
  <printOptions horizontalCentered="1" verticalCentered="1"/>
  <pageMargins left="0.2" right="0.25" top="0.25" bottom="0.25" header="0.5" footer="0.25"/>
  <pageSetup blackAndWhite="1" fitToHeight="1" fitToWidth="1" orientation="portrait" scale="80" r:id="rId1"/>
</worksheet>
</file>

<file path=xl/worksheets/sheet9.xml><?xml version="1.0" encoding="utf-8"?>
<worksheet xmlns="http://schemas.openxmlformats.org/spreadsheetml/2006/main" xmlns:r="http://schemas.openxmlformats.org/officeDocument/2006/relationships">
  <sheetPr>
    <pageSetUpPr fitToPage="1"/>
  </sheetPr>
  <dimension ref="A1:U63"/>
  <sheetViews>
    <sheetView showGridLines="0" showZeros="0" zoomScale="87" zoomScaleNormal="87" workbookViewId="0" topLeftCell="A1">
      <selection activeCell="G9" sqref="G9"/>
    </sheetView>
  </sheetViews>
  <sheetFormatPr defaultColWidth="9.140625" defaultRowHeight="12.75"/>
  <cols>
    <col min="1" max="1" width="8.7109375" style="68" customWidth="1"/>
    <col min="2" max="3" width="4.7109375" style="68" customWidth="1"/>
    <col min="4" max="4" width="11.7109375" style="68" customWidth="1"/>
    <col min="5" max="5" width="8.140625" style="68" customWidth="1"/>
    <col min="6" max="6" width="5.7109375" style="68" customWidth="1"/>
    <col min="7" max="14" width="8.421875" style="68" customWidth="1"/>
    <col min="15" max="15" width="5.7109375" style="68" customWidth="1"/>
    <col min="16" max="16" width="3.7109375" style="68" customWidth="1"/>
    <col min="17" max="18" width="1.7109375" style="68" customWidth="1"/>
    <col min="19" max="19" width="2.7109375" style="68" customWidth="1"/>
    <col min="20" max="20" width="3.7109375" style="68" customWidth="1"/>
    <col min="21" max="21" width="1.7109375" style="68" customWidth="1"/>
    <col min="22" max="16384" width="9.140625" style="68" customWidth="1"/>
  </cols>
  <sheetData>
    <row r="1" spans="1:21" ht="15" customHeight="1">
      <c r="A1" s="248" t="s">
        <v>224</v>
      </c>
      <c r="B1" s="249"/>
      <c r="C1" s="249"/>
      <c r="D1" s="249"/>
      <c r="E1" s="249"/>
      <c r="F1" s="166"/>
      <c r="G1" s="166"/>
      <c r="H1" s="166"/>
      <c r="I1" s="166"/>
      <c r="J1" s="166"/>
      <c r="K1" s="166"/>
      <c r="L1" s="166"/>
      <c r="M1" s="166"/>
      <c r="N1" s="166"/>
      <c r="O1" s="166"/>
      <c r="P1" s="166"/>
      <c r="Q1" s="166"/>
      <c r="R1" s="166"/>
      <c r="S1" s="166"/>
      <c r="T1" s="166"/>
      <c r="U1" s="250"/>
    </row>
    <row r="2" spans="1:21" ht="8.25" customHeight="1">
      <c r="A2" s="168" t="s">
        <v>634</v>
      </c>
      <c r="B2" s="111"/>
      <c r="C2" s="111"/>
      <c r="D2" s="111"/>
      <c r="E2" s="111"/>
      <c r="H2" s="168" t="s">
        <v>116</v>
      </c>
      <c r="K2" s="111"/>
      <c r="L2" s="111"/>
      <c r="M2" s="111"/>
      <c r="N2" s="111"/>
      <c r="O2" s="168" t="s">
        <v>120</v>
      </c>
      <c r="P2" s="111"/>
      <c r="U2" s="169"/>
    </row>
    <row r="3" spans="1:21" s="153" customFormat="1" ht="12.75">
      <c r="A3" s="177">
        <f>'F01'!D5</f>
        <v>0</v>
      </c>
      <c r="B3" s="251"/>
      <c r="C3" s="251"/>
      <c r="D3" s="251"/>
      <c r="E3" s="251"/>
      <c r="H3" s="177">
        <f>'F01'!D6</f>
        <v>0</v>
      </c>
      <c r="K3" s="251"/>
      <c r="L3" s="251"/>
      <c r="M3" s="251"/>
      <c r="N3" s="251"/>
      <c r="O3" s="177"/>
      <c r="P3" s="159">
        <f>'F01'!K1</f>
        <v>0</v>
      </c>
      <c r="Q3" s="159"/>
      <c r="R3" s="342" t="s">
        <v>1</v>
      </c>
      <c r="S3" s="253">
        <f>'F01'!M1</f>
        <v>0</v>
      </c>
      <c r="T3" s="159"/>
      <c r="U3" s="254"/>
    </row>
    <row r="4" spans="1:21" ht="5.25" customHeight="1" thickBot="1">
      <c r="A4" s="255"/>
      <c r="B4" s="256"/>
      <c r="C4" s="256"/>
      <c r="D4" s="256"/>
      <c r="E4" s="256"/>
      <c r="F4" s="256"/>
      <c r="G4" s="256"/>
      <c r="H4" s="255"/>
      <c r="I4" s="256"/>
      <c r="J4" s="256"/>
      <c r="K4" s="256"/>
      <c r="L4" s="256"/>
      <c r="M4" s="256"/>
      <c r="N4" s="256"/>
      <c r="O4" s="255"/>
      <c r="P4" s="256"/>
      <c r="Q4" s="256"/>
      <c r="R4" s="256"/>
      <c r="S4" s="256"/>
      <c r="T4" s="256"/>
      <c r="U4" s="257"/>
    </row>
    <row r="5" spans="1:21" ht="14.25" customHeight="1" thickTop="1">
      <c r="A5" s="171"/>
      <c r="B5" s="70"/>
      <c r="C5" s="70"/>
      <c r="D5" s="70"/>
      <c r="E5" s="70"/>
      <c r="F5" s="70"/>
      <c r="G5" s="258" t="s">
        <v>155</v>
      </c>
      <c r="H5" s="129"/>
      <c r="I5" s="129"/>
      <c r="J5" s="129"/>
      <c r="K5" s="129"/>
      <c r="L5" s="129"/>
      <c r="M5" s="129"/>
      <c r="N5" s="129"/>
      <c r="O5" s="129"/>
      <c r="P5" s="129"/>
      <c r="Q5" s="129"/>
      <c r="R5" s="129"/>
      <c r="S5" s="129"/>
      <c r="T5" s="129"/>
      <c r="U5" s="259"/>
    </row>
    <row r="6" spans="1:21" ht="13.5" customHeight="1">
      <c r="A6" s="173"/>
      <c r="B6" s="128"/>
      <c r="C6" s="128"/>
      <c r="D6" s="128"/>
      <c r="E6" s="128"/>
      <c r="F6" s="128"/>
      <c r="G6" s="260" t="s">
        <v>156</v>
      </c>
      <c r="H6" s="123"/>
      <c r="I6" s="261"/>
      <c r="J6" s="262"/>
      <c r="K6" s="263" t="s">
        <v>157</v>
      </c>
      <c r="L6" s="264"/>
      <c r="M6" s="264"/>
      <c r="N6" s="129"/>
      <c r="O6" s="265" t="s">
        <v>158</v>
      </c>
      <c r="P6" s="129"/>
      <c r="Q6" s="129"/>
      <c r="R6" s="129"/>
      <c r="S6" s="129"/>
      <c r="T6" s="129"/>
      <c r="U6" s="259"/>
    </row>
    <row r="7" spans="1:21" ht="13.5" customHeight="1">
      <c r="A7" s="266" t="s">
        <v>159</v>
      </c>
      <c r="B7" s="267"/>
      <c r="C7" s="267"/>
      <c r="D7" s="267"/>
      <c r="E7" s="267"/>
      <c r="F7" s="269" t="s">
        <v>160</v>
      </c>
      <c r="G7" s="269" t="s">
        <v>161</v>
      </c>
      <c r="H7" s="270" t="s">
        <v>162</v>
      </c>
      <c r="I7" s="270" t="s">
        <v>163</v>
      </c>
      <c r="J7" s="271" t="s">
        <v>164</v>
      </c>
      <c r="K7" s="272" t="s">
        <v>165</v>
      </c>
      <c r="L7" s="268" t="s">
        <v>166</v>
      </c>
      <c r="M7" s="266" t="s">
        <v>167</v>
      </c>
      <c r="N7" s="268" t="s">
        <v>168</v>
      </c>
      <c r="O7" s="273" t="s">
        <v>169</v>
      </c>
      <c r="P7" s="267"/>
      <c r="Q7" s="266" t="s">
        <v>170</v>
      </c>
      <c r="R7" s="267"/>
      <c r="S7" s="267"/>
      <c r="T7" s="267"/>
      <c r="U7" s="274"/>
    </row>
    <row r="8" spans="1:21" ht="38.25" customHeight="1" thickBot="1">
      <c r="A8" s="275" t="s">
        <v>171</v>
      </c>
      <c r="B8" s="276"/>
      <c r="C8" s="276"/>
      <c r="D8" s="276"/>
      <c r="E8" s="276"/>
      <c r="F8" s="459" t="s">
        <v>700</v>
      </c>
      <c r="G8" s="278" t="s">
        <v>172</v>
      </c>
      <c r="H8" s="277" t="s">
        <v>721</v>
      </c>
      <c r="I8" s="277" t="s">
        <v>174</v>
      </c>
      <c r="J8" s="279" t="s">
        <v>706</v>
      </c>
      <c r="K8" s="280" t="s">
        <v>172</v>
      </c>
      <c r="L8" s="277" t="s">
        <v>721</v>
      </c>
      <c r="M8" s="277" t="s">
        <v>174</v>
      </c>
      <c r="N8" s="279" t="s">
        <v>706</v>
      </c>
      <c r="O8" s="281" t="s">
        <v>174</v>
      </c>
      <c r="P8" s="282"/>
      <c r="Q8" s="283" t="s">
        <v>724</v>
      </c>
      <c r="R8" s="282"/>
      <c r="S8" s="282"/>
      <c r="T8" s="282"/>
      <c r="U8" s="284"/>
    </row>
    <row r="9" spans="1:21" s="70" customFormat="1" ht="15" customHeight="1" thickTop="1">
      <c r="A9" s="173" t="s">
        <v>707</v>
      </c>
      <c r="B9" s="128"/>
      <c r="C9" s="128"/>
      <c r="D9" s="128"/>
      <c r="E9" s="128"/>
      <c r="F9" s="456">
        <v>25</v>
      </c>
      <c r="G9" s="36"/>
      <c r="H9" s="81"/>
      <c r="I9" s="24">
        <f aca="true" t="shared" si="0" ref="I9:I16">G9*H9</f>
        <v>0</v>
      </c>
      <c r="J9" s="290">
        <f aca="true" t="shared" si="1" ref="J9:J35">IF(G9&gt;659,H9*F9,0)</f>
        <v>0</v>
      </c>
      <c r="K9" s="38"/>
      <c r="L9" s="81"/>
      <c r="M9" s="24">
        <f aca="true" t="shared" si="2" ref="M9:M16">K9*L9</f>
        <v>0</v>
      </c>
      <c r="N9" s="290">
        <f aca="true" t="shared" si="3" ref="N9:N29">IF(K9&gt;659,L9*F9,0)</f>
        <v>0</v>
      </c>
      <c r="O9" s="26">
        <f aca="true" t="shared" si="4" ref="O9:O16">I9+M9</f>
        <v>0</v>
      </c>
      <c r="P9" s="39"/>
      <c r="Q9" s="27">
        <f aca="true" t="shared" si="5" ref="Q9:Q18">N9+J9</f>
        <v>0</v>
      </c>
      <c r="R9" s="39"/>
      <c r="S9" s="39"/>
      <c r="T9" s="39"/>
      <c r="U9" s="40"/>
    </row>
    <row r="10" spans="1:21" s="70" customFormat="1" ht="15" customHeight="1">
      <c r="A10" s="173" t="s">
        <v>707</v>
      </c>
      <c r="B10" s="128"/>
      <c r="C10" s="128"/>
      <c r="D10" s="128"/>
      <c r="E10" s="128"/>
      <c r="F10" s="456">
        <v>25</v>
      </c>
      <c r="G10" s="36"/>
      <c r="H10" s="81"/>
      <c r="I10" s="24">
        <f t="shared" si="0"/>
        <v>0</v>
      </c>
      <c r="J10" s="290">
        <f t="shared" si="1"/>
        <v>0</v>
      </c>
      <c r="K10" s="38"/>
      <c r="L10" s="81"/>
      <c r="M10" s="24">
        <f t="shared" si="2"/>
        <v>0</v>
      </c>
      <c r="N10" s="290">
        <f t="shared" si="3"/>
        <v>0</v>
      </c>
      <c r="O10" s="26">
        <f t="shared" si="4"/>
        <v>0</v>
      </c>
      <c r="P10" s="39"/>
      <c r="Q10" s="27">
        <f t="shared" si="5"/>
        <v>0</v>
      </c>
      <c r="R10" s="39"/>
      <c r="S10" s="39"/>
      <c r="T10" s="39"/>
      <c r="U10" s="40"/>
    </row>
    <row r="11" spans="1:21" s="112" customFormat="1" ht="12.75" customHeight="1">
      <c r="A11" s="995" t="s">
        <v>735</v>
      </c>
      <c r="D11" s="1039"/>
      <c r="E11" s="1027"/>
      <c r="F11" s="461">
        <v>20</v>
      </c>
      <c r="G11" s="443"/>
      <c r="H11" s="424"/>
      <c r="I11" s="462">
        <f t="shared" si="0"/>
        <v>0</v>
      </c>
      <c r="J11" s="463">
        <f t="shared" si="1"/>
        <v>0</v>
      </c>
      <c r="K11" s="423"/>
      <c r="L11" s="424"/>
      <c r="M11" s="462">
        <f t="shared" si="2"/>
        <v>0</v>
      </c>
      <c r="N11" s="463">
        <f t="shared" si="3"/>
        <v>0</v>
      </c>
      <c r="O11" s="426">
        <f t="shared" si="4"/>
        <v>0</v>
      </c>
      <c r="P11" s="429"/>
      <c r="Q11" s="428">
        <f t="shared" si="5"/>
        <v>0</v>
      </c>
      <c r="R11" s="429"/>
      <c r="S11" s="429"/>
      <c r="T11" s="429"/>
      <c r="U11" s="427"/>
    </row>
    <row r="12" spans="1:21" s="112" customFormat="1" ht="12.75" customHeight="1">
      <c r="A12" s="995" t="s">
        <v>735</v>
      </c>
      <c r="B12" s="1040"/>
      <c r="C12" s="1040"/>
      <c r="D12" s="1041"/>
      <c r="E12" s="1041"/>
      <c r="F12" s="492">
        <v>20</v>
      </c>
      <c r="G12" s="1050"/>
      <c r="H12" s="1051"/>
      <c r="I12" s="1044">
        <f t="shared" si="0"/>
        <v>0</v>
      </c>
      <c r="J12" s="1045">
        <f t="shared" si="1"/>
        <v>0</v>
      </c>
      <c r="K12" s="1052"/>
      <c r="L12" s="1051"/>
      <c r="M12" s="1044">
        <f t="shared" si="2"/>
        <v>0</v>
      </c>
      <c r="N12" s="1045">
        <f t="shared" si="3"/>
        <v>0</v>
      </c>
      <c r="O12" s="1046">
        <f t="shared" si="4"/>
        <v>0</v>
      </c>
      <c r="P12" s="1047"/>
      <c r="Q12" s="1048">
        <f t="shared" si="5"/>
        <v>0</v>
      </c>
      <c r="R12" s="1047"/>
      <c r="S12" s="1047"/>
      <c r="T12" s="1047"/>
      <c r="U12" s="1049"/>
    </row>
    <row r="13" spans="1:21" s="112" customFormat="1" ht="12.75" customHeight="1">
      <c r="A13" s="1061" t="s">
        <v>735</v>
      </c>
      <c r="B13" s="1040"/>
      <c r="C13" s="1040"/>
      <c r="D13" s="1041"/>
      <c r="E13" s="1041"/>
      <c r="F13" s="492">
        <v>20</v>
      </c>
      <c r="G13" s="1042"/>
      <c r="H13" s="1043"/>
      <c r="I13" s="1044">
        <f t="shared" si="0"/>
        <v>0</v>
      </c>
      <c r="J13" s="1045">
        <f t="shared" si="1"/>
        <v>0</v>
      </c>
      <c r="K13" s="1042"/>
      <c r="L13" s="1043"/>
      <c r="M13" s="1044">
        <f t="shared" si="2"/>
        <v>0</v>
      </c>
      <c r="N13" s="1045">
        <f t="shared" si="3"/>
        <v>0</v>
      </c>
      <c r="O13" s="1046">
        <f t="shared" si="4"/>
        <v>0</v>
      </c>
      <c r="P13" s="1047"/>
      <c r="Q13" s="1048">
        <f t="shared" si="5"/>
        <v>0</v>
      </c>
      <c r="R13" s="1047"/>
      <c r="S13" s="1047"/>
      <c r="T13" s="1047"/>
      <c r="U13" s="1049"/>
    </row>
    <row r="14" spans="1:21" s="70" customFormat="1" ht="15" customHeight="1">
      <c r="A14" s="358" t="s">
        <v>708</v>
      </c>
      <c r="B14" s="143"/>
      <c r="C14" s="143"/>
      <c r="D14" s="143"/>
      <c r="E14" s="143"/>
      <c r="F14" s="456">
        <v>20</v>
      </c>
      <c r="G14" s="36"/>
      <c r="H14" s="81"/>
      <c r="I14" s="24">
        <f t="shared" si="0"/>
        <v>0</v>
      </c>
      <c r="J14" s="290">
        <f t="shared" si="1"/>
        <v>0</v>
      </c>
      <c r="K14" s="38"/>
      <c r="L14" s="81"/>
      <c r="M14" s="24">
        <f t="shared" si="2"/>
        <v>0</v>
      </c>
      <c r="N14" s="290">
        <f t="shared" si="3"/>
        <v>0</v>
      </c>
      <c r="O14" s="26">
        <f t="shared" si="4"/>
        <v>0</v>
      </c>
      <c r="P14" s="39"/>
      <c r="Q14" s="27">
        <f t="shared" si="5"/>
        <v>0</v>
      </c>
      <c r="R14" s="39"/>
      <c r="S14" s="39"/>
      <c r="T14" s="39"/>
      <c r="U14" s="40"/>
    </row>
    <row r="15" spans="1:21" s="70" customFormat="1" ht="15" customHeight="1">
      <c r="A15" s="358" t="s">
        <v>708</v>
      </c>
      <c r="B15" s="143"/>
      <c r="C15" s="143"/>
      <c r="D15" s="143"/>
      <c r="E15" s="143"/>
      <c r="F15" s="456">
        <v>20</v>
      </c>
      <c r="G15" s="36"/>
      <c r="H15" s="81"/>
      <c r="I15" s="24">
        <f t="shared" si="0"/>
        <v>0</v>
      </c>
      <c r="J15" s="290">
        <f t="shared" si="1"/>
        <v>0</v>
      </c>
      <c r="K15" s="38"/>
      <c r="L15" s="81"/>
      <c r="M15" s="24">
        <f t="shared" si="2"/>
        <v>0</v>
      </c>
      <c r="N15" s="290">
        <f t="shared" si="3"/>
        <v>0</v>
      </c>
      <c r="O15" s="26">
        <f t="shared" si="4"/>
        <v>0</v>
      </c>
      <c r="P15" s="39"/>
      <c r="Q15" s="27">
        <f t="shared" si="5"/>
        <v>0</v>
      </c>
      <c r="R15" s="39"/>
      <c r="S15" s="39"/>
      <c r="T15" s="39"/>
      <c r="U15" s="40"/>
    </row>
    <row r="16" spans="1:21" s="70" customFormat="1" ht="15" customHeight="1">
      <c r="A16" s="358" t="s">
        <v>708</v>
      </c>
      <c r="B16" s="143"/>
      <c r="C16" s="143"/>
      <c r="D16" s="143"/>
      <c r="E16" s="143"/>
      <c r="F16" s="456">
        <v>20</v>
      </c>
      <c r="G16" s="36"/>
      <c r="H16" s="81"/>
      <c r="I16" s="24">
        <f t="shared" si="0"/>
        <v>0</v>
      </c>
      <c r="J16" s="290">
        <f t="shared" si="1"/>
        <v>0</v>
      </c>
      <c r="K16" s="38"/>
      <c r="L16" s="81"/>
      <c r="M16" s="24">
        <f t="shared" si="2"/>
        <v>0</v>
      </c>
      <c r="N16" s="290">
        <f t="shared" si="3"/>
        <v>0</v>
      </c>
      <c r="O16" s="26">
        <f t="shared" si="4"/>
        <v>0</v>
      </c>
      <c r="P16" s="39"/>
      <c r="Q16" s="27">
        <f t="shared" si="5"/>
        <v>0</v>
      </c>
      <c r="R16" s="39"/>
      <c r="S16" s="39"/>
      <c r="T16" s="39"/>
      <c r="U16" s="40"/>
    </row>
    <row r="17" spans="1:21" s="70" customFormat="1" ht="15" customHeight="1">
      <c r="A17" s="1071" t="s">
        <v>709</v>
      </c>
      <c r="B17" s="143"/>
      <c r="C17" s="143"/>
      <c r="D17" s="143"/>
      <c r="E17" s="133"/>
      <c r="F17" s="635">
        <v>20</v>
      </c>
      <c r="G17" s="1062"/>
      <c r="H17" s="1063"/>
      <c r="I17" s="1064"/>
      <c r="J17" s="1065">
        <f t="shared" si="1"/>
        <v>0</v>
      </c>
      <c r="K17" s="1066"/>
      <c r="L17" s="1063"/>
      <c r="M17" s="1064"/>
      <c r="N17" s="1065">
        <f t="shared" si="3"/>
        <v>0</v>
      </c>
      <c r="O17" s="1067"/>
      <c r="P17" s="1068"/>
      <c r="Q17" s="1069">
        <f t="shared" si="5"/>
        <v>0</v>
      </c>
      <c r="R17" s="1068"/>
      <c r="S17" s="1068"/>
      <c r="T17" s="1068"/>
      <c r="U17" s="1070"/>
    </row>
    <row r="18" spans="1:21" s="112" customFormat="1" ht="12.75" customHeight="1">
      <c r="A18" s="420" t="s">
        <v>187</v>
      </c>
      <c r="B18" s="460"/>
      <c r="C18" s="465"/>
      <c r="D18" s="465"/>
      <c r="E18" s="1028"/>
      <c r="F18" s="1029"/>
      <c r="G18" s="443"/>
      <c r="H18" s="424"/>
      <c r="I18" s="462">
        <f>G18*H18</f>
        <v>0</v>
      </c>
      <c r="J18" s="463">
        <f t="shared" si="1"/>
        <v>0</v>
      </c>
      <c r="K18" s="423"/>
      <c r="L18" s="424"/>
      <c r="M18" s="462">
        <f>K18*L18</f>
        <v>0</v>
      </c>
      <c r="N18" s="463">
        <f t="shared" si="3"/>
        <v>0</v>
      </c>
      <c r="O18" s="426">
        <f>I18+M18</f>
        <v>0</v>
      </c>
      <c r="P18" s="429"/>
      <c r="Q18" s="428">
        <f t="shared" si="5"/>
        <v>0</v>
      </c>
      <c r="R18" s="429"/>
      <c r="S18" s="429"/>
      <c r="T18" s="429"/>
      <c r="U18" s="427"/>
    </row>
    <row r="19" spans="1:21" s="70" customFormat="1" ht="6" customHeight="1">
      <c r="A19" s="173"/>
      <c r="B19" s="317"/>
      <c r="C19" s="128"/>
      <c r="D19" s="128"/>
      <c r="E19" s="128"/>
      <c r="F19" s="319"/>
      <c r="G19" s="350"/>
      <c r="H19" s="320"/>
      <c r="I19" s="24"/>
      <c r="J19" s="290">
        <f t="shared" si="1"/>
        <v>0</v>
      </c>
      <c r="K19" s="351"/>
      <c r="L19" s="320"/>
      <c r="M19" s="24"/>
      <c r="N19" s="290">
        <f t="shared" si="3"/>
        <v>0</v>
      </c>
      <c r="O19" s="26"/>
      <c r="P19" s="39"/>
      <c r="Q19" s="27"/>
      <c r="R19" s="39"/>
      <c r="S19" s="39"/>
      <c r="T19" s="39"/>
      <c r="U19" s="40"/>
    </row>
    <row r="20" spans="1:21" s="112" customFormat="1" ht="12.75" customHeight="1">
      <c r="A20" s="420" t="s">
        <v>187</v>
      </c>
      <c r="B20" s="460"/>
      <c r="C20" s="465"/>
      <c r="D20" s="465"/>
      <c r="E20" s="1028"/>
      <c r="F20" s="1029"/>
      <c r="G20" s="443"/>
      <c r="H20" s="424"/>
      <c r="I20" s="462">
        <f>G20*H20</f>
        <v>0</v>
      </c>
      <c r="J20" s="463">
        <f t="shared" si="1"/>
        <v>0</v>
      </c>
      <c r="K20" s="423"/>
      <c r="L20" s="424"/>
      <c r="M20" s="462">
        <f>K20*L20</f>
        <v>0</v>
      </c>
      <c r="N20" s="463">
        <f t="shared" si="3"/>
        <v>0</v>
      </c>
      <c r="O20" s="426">
        <f>I20+M20</f>
        <v>0</v>
      </c>
      <c r="P20" s="429"/>
      <c r="Q20" s="428">
        <f>N20+J20</f>
        <v>0</v>
      </c>
      <c r="R20" s="429"/>
      <c r="S20" s="429"/>
      <c r="T20" s="429"/>
      <c r="U20" s="427"/>
    </row>
    <row r="21" spans="1:21" s="70" customFormat="1" ht="6" customHeight="1" thickBot="1">
      <c r="A21" s="255"/>
      <c r="B21" s="256"/>
      <c r="C21" s="256"/>
      <c r="D21" s="256"/>
      <c r="E21" s="256"/>
      <c r="F21" s="451"/>
      <c r="G21" s="352"/>
      <c r="H21" s="353"/>
      <c r="I21" s="22"/>
      <c r="J21" s="72">
        <f t="shared" si="1"/>
        <v>0</v>
      </c>
      <c r="K21" s="354"/>
      <c r="L21" s="353"/>
      <c r="M21" s="22"/>
      <c r="N21" s="72">
        <f t="shared" si="3"/>
        <v>0</v>
      </c>
      <c r="O21" s="23"/>
      <c r="P21" s="73"/>
      <c r="Q21" s="29"/>
      <c r="R21" s="73"/>
      <c r="S21" s="73"/>
      <c r="T21" s="73"/>
      <c r="U21" s="76"/>
    </row>
    <row r="22" spans="1:21" s="70" customFormat="1" ht="15" customHeight="1" thickTop="1">
      <c r="A22" s="173" t="s">
        <v>710</v>
      </c>
      <c r="B22" s="128"/>
      <c r="C22" s="128"/>
      <c r="D22" s="128"/>
      <c r="E22" s="128"/>
      <c r="F22" s="456">
        <v>20</v>
      </c>
      <c r="G22" s="36"/>
      <c r="H22" s="81"/>
      <c r="I22" s="24">
        <f aca="true" t="shared" si="6" ref="I22:I29">G22*H22</f>
        <v>0</v>
      </c>
      <c r="J22" s="290">
        <f t="shared" si="1"/>
        <v>0</v>
      </c>
      <c r="K22" s="38"/>
      <c r="L22" s="81"/>
      <c r="M22" s="24">
        <f aca="true" t="shared" si="7" ref="M22:M29">K22*L22</f>
        <v>0</v>
      </c>
      <c r="N22" s="290">
        <f t="shared" si="3"/>
        <v>0</v>
      </c>
      <c r="O22" s="26">
        <f aca="true" t="shared" si="8" ref="O22:O29">I22+M22</f>
        <v>0</v>
      </c>
      <c r="P22" s="39"/>
      <c r="Q22" s="27">
        <f aca="true" t="shared" si="9" ref="Q22:Q29">N22+J22</f>
        <v>0</v>
      </c>
      <c r="R22" s="39"/>
      <c r="S22" s="39"/>
      <c r="T22" s="39"/>
      <c r="U22" s="40"/>
    </row>
    <row r="23" spans="1:21" s="70" customFormat="1" ht="15" customHeight="1">
      <c r="A23" s="173" t="s">
        <v>710</v>
      </c>
      <c r="B23" s="128"/>
      <c r="C23" s="129"/>
      <c r="D23" s="129"/>
      <c r="E23" s="129"/>
      <c r="F23" s="456">
        <v>20</v>
      </c>
      <c r="G23" s="407"/>
      <c r="H23" s="81"/>
      <c r="I23" s="24">
        <f t="shared" si="6"/>
        <v>0</v>
      </c>
      <c r="J23" s="290">
        <f t="shared" si="1"/>
        <v>0</v>
      </c>
      <c r="K23" s="466"/>
      <c r="L23" s="81"/>
      <c r="M23" s="24">
        <f t="shared" si="7"/>
        <v>0</v>
      </c>
      <c r="N23" s="290">
        <f t="shared" si="3"/>
        <v>0</v>
      </c>
      <c r="O23" s="26">
        <f t="shared" si="8"/>
        <v>0</v>
      </c>
      <c r="P23" s="39"/>
      <c r="Q23" s="27">
        <f t="shared" si="9"/>
        <v>0</v>
      </c>
      <c r="R23" s="39"/>
      <c r="S23" s="39"/>
      <c r="T23" s="39"/>
      <c r="U23" s="40"/>
    </row>
    <row r="24" spans="1:21" s="70" customFormat="1" ht="15" customHeight="1">
      <c r="A24" s="173" t="s">
        <v>711</v>
      </c>
      <c r="B24" s="128"/>
      <c r="C24" s="128"/>
      <c r="D24" s="128"/>
      <c r="E24" s="128"/>
      <c r="F24" s="456">
        <v>25</v>
      </c>
      <c r="G24" s="467"/>
      <c r="H24" s="81"/>
      <c r="I24" s="24">
        <f t="shared" si="6"/>
        <v>0</v>
      </c>
      <c r="J24" s="290">
        <f t="shared" si="1"/>
        <v>0</v>
      </c>
      <c r="K24" s="38"/>
      <c r="L24" s="81"/>
      <c r="M24" s="24">
        <f t="shared" si="7"/>
        <v>0</v>
      </c>
      <c r="N24" s="290">
        <f t="shared" si="3"/>
        <v>0</v>
      </c>
      <c r="O24" s="26">
        <f t="shared" si="8"/>
        <v>0</v>
      </c>
      <c r="P24" s="39"/>
      <c r="Q24" s="27">
        <f t="shared" si="9"/>
        <v>0</v>
      </c>
      <c r="R24" s="39"/>
      <c r="S24" s="39"/>
      <c r="T24" s="39"/>
      <c r="U24" s="40"/>
    </row>
    <row r="25" spans="1:21" s="70" customFormat="1" ht="15" customHeight="1">
      <c r="A25" s="173" t="s">
        <v>711</v>
      </c>
      <c r="B25" s="128"/>
      <c r="C25" s="128"/>
      <c r="D25" s="130"/>
      <c r="E25" s="130"/>
      <c r="F25" s="456">
        <v>25</v>
      </c>
      <c r="G25" s="291"/>
      <c r="H25" s="81"/>
      <c r="I25" s="24">
        <f t="shared" si="6"/>
        <v>0</v>
      </c>
      <c r="J25" s="290">
        <f t="shared" si="1"/>
        <v>0</v>
      </c>
      <c r="K25" s="38"/>
      <c r="L25" s="81"/>
      <c r="M25" s="24">
        <f t="shared" si="7"/>
        <v>0</v>
      </c>
      <c r="N25" s="290">
        <f t="shared" si="3"/>
        <v>0</v>
      </c>
      <c r="O25" s="26">
        <f t="shared" si="8"/>
        <v>0</v>
      </c>
      <c r="P25" s="40"/>
      <c r="Q25" s="27">
        <f t="shared" si="9"/>
        <v>0</v>
      </c>
      <c r="R25" s="39"/>
      <c r="S25" s="39"/>
      <c r="T25" s="39"/>
      <c r="U25" s="40"/>
    </row>
    <row r="26" spans="1:21" s="70" customFormat="1" ht="15" customHeight="1">
      <c r="A26" s="173" t="s">
        <v>712</v>
      </c>
      <c r="B26" s="128"/>
      <c r="C26" s="128"/>
      <c r="D26" s="128"/>
      <c r="E26" s="128"/>
      <c r="F26" s="456">
        <v>25</v>
      </c>
      <c r="G26" s="291"/>
      <c r="H26" s="84"/>
      <c r="I26" s="292">
        <f t="shared" si="6"/>
        <v>0</v>
      </c>
      <c r="J26" s="290">
        <f t="shared" si="1"/>
        <v>0</v>
      </c>
      <c r="K26" s="56"/>
      <c r="L26" s="84"/>
      <c r="M26" s="292">
        <f t="shared" si="7"/>
        <v>0</v>
      </c>
      <c r="N26" s="290">
        <f t="shared" si="3"/>
        <v>0</v>
      </c>
      <c r="O26" s="26">
        <f t="shared" si="8"/>
        <v>0</v>
      </c>
      <c r="P26" s="40"/>
      <c r="Q26" s="27">
        <f t="shared" si="9"/>
        <v>0</v>
      </c>
      <c r="R26" s="39"/>
      <c r="S26" s="39"/>
      <c r="T26" s="39"/>
      <c r="U26" s="40"/>
    </row>
    <row r="27" spans="1:21" s="70" customFormat="1" ht="15" customHeight="1">
      <c r="A27" s="173" t="s">
        <v>713</v>
      </c>
      <c r="B27" s="128"/>
      <c r="C27" s="130"/>
      <c r="D27" s="128"/>
      <c r="E27" s="128"/>
      <c r="F27" s="456">
        <v>25</v>
      </c>
      <c r="G27" s="291"/>
      <c r="H27" s="84"/>
      <c r="I27" s="292">
        <f t="shared" si="6"/>
        <v>0</v>
      </c>
      <c r="J27" s="290">
        <f t="shared" si="1"/>
        <v>0</v>
      </c>
      <c r="K27" s="56"/>
      <c r="L27" s="84"/>
      <c r="M27" s="292">
        <f t="shared" si="7"/>
        <v>0</v>
      </c>
      <c r="N27" s="290">
        <f t="shared" si="3"/>
        <v>0</v>
      </c>
      <c r="O27" s="26">
        <f t="shared" si="8"/>
        <v>0</v>
      </c>
      <c r="P27" s="40"/>
      <c r="Q27" s="27">
        <f t="shared" si="9"/>
        <v>0</v>
      </c>
      <c r="R27" s="39"/>
      <c r="S27" s="39"/>
      <c r="T27" s="39"/>
      <c r="U27" s="40"/>
    </row>
    <row r="28" spans="1:21" s="70" customFormat="1" ht="15" customHeight="1">
      <c r="A28" s="173" t="s">
        <v>714</v>
      </c>
      <c r="B28" s="128"/>
      <c r="C28" s="128"/>
      <c r="D28" s="130"/>
      <c r="E28" s="130"/>
      <c r="F28" s="456">
        <v>25</v>
      </c>
      <c r="G28" s="291"/>
      <c r="H28" s="81"/>
      <c r="I28" s="24">
        <f t="shared" si="6"/>
        <v>0</v>
      </c>
      <c r="J28" s="290">
        <f t="shared" si="1"/>
        <v>0</v>
      </c>
      <c r="K28" s="38"/>
      <c r="L28" s="81"/>
      <c r="M28" s="24">
        <f t="shared" si="7"/>
        <v>0</v>
      </c>
      <c r="N28" s="290">
        <f t="shared" si="3"/>
        <v>0</v>
      </c>
      <c r="O28" s="26">
        <f t="shared" si="8"/>
        <v>0</v>
      </c>
      <c r="P28" s="40"/>
      <c r="Q28" s="27">
        <f t="shared" si="9"/>
        <v>0</v>
      </c>
      <c r="R28" s="39"/>
      <c r="S28" s="39"/>
      <c r="T28" s="39"/>
      <c r="U28" s="40"/>
    </row>
    <row r="29" spans="1:21" s="112" customFormat="1" ht="12.75" customHeight="1">
      <c r="A29" s="420" t="s">
        <v>187</v>
      </c>
      <c r="B29" s="460"/>
      <c r="C29" s="465"/>
      <c r="D29" s="465"/>
      <c r="E29" s="1028"/>
      <c r="F29" s="1029"/>
      <c r="G29" s="464"/>
      <c r="H29" s="424"/>
      <c r="I29" s="462">
        <f t="shared" si="6"/>
        <v>0</v>
      </c>
      <c r="J29" s="463">
        <f t="shared" si="1"/>
        <v>0</v>
      </c>
      <c r="K29" s="423"/>
      <c r="L29" s="424"/>
      <c r="M29" s="462">
        <f t="shared" si="7"/>
        <v>0</v>
      </c>
      <c r="N29" s="463">
        <f t="shared" si="3"/>
        <v>0</v>
      </c>
      <c r="O29" s="426">
        <f t="shared" si="8"/>
        <v>0</v>
      </c>
      <c r="P29" s="427"/>
      <c r="Q29" s="428">
        <f t="shared" si="9"/>
        <v>0</v>
      </c>
      <c r="R29" s="429"/>
      <c r="S29" s="429"/>
      <c r="T29" s="429"/>
      <c r="U29" s="427"/>
    </row>
    <row r="30" spans="1:21" s="70" customFormat="1" ht="6" customHeight="1">
      <c r="A30" s="173"/>
      <c r="B30" s="317"/>
      <c r="C30" s="128"/>
      <c r="D30" s="130"/>
      <c r="E30" s="130"/>
      <c r="F30" s="319"/>
      <c r="G30" s="468"/>
      <c r="H30" s="320"/>
      <c r="I30" s="24"/>
      <c r="J30" s="290">
        <f t="shared" si="1"/>
        <v>0</v>
      </c>
      <c r="K30" s="430"/>
      <c r="L30" s="320"/>
      <c r="M30" s="24"/>
      <c r="N30" s="469"/>
      <c r="O30" s="26"/>
      <c r="P30" s="40"/>
      <c r="Q30" s="27"/>
      <c r="R30" s="39"/>
      <c r="S30" s="39"/>
      <c r="T30" s="39"/>
      <c r="U30" s="40"/>
    </row>
    <row r="31" spans="1:21" s="112" customFormat="1" ht="12.75" customHeight="1">
      <c r="A31" s="420" t="s">
        <v>187</v>
      </c>
      <c r="B31" s="460"/>
      <c r="C31" s="465"/>
      <c r="D31" s="465"/>
      <c r="E31" s="1028"/>
      <c r="F31" s="1029"/>
      <c r="G31" s="464"/>
      <c r="H31" s="424"/>
      <c r="I31" s="462">
        <f>G31*H31</f>
        <v>0</v>
      </c>
      <c r="J31" s="463">
        <f t="shared" si="1"/>
        <v>0</v>
      </c>
      <c r="K31" s="423"/>
      <c r="L31" s="424"/>
      <c r="M31" s="462">
        <f>K31*L31</f>
        <v>0</v>
      </c>
      <c r="N31" s="463">
        <f>IF(K31&gt;659,L31*F31,0)</f>
        <v>0</v>
      </c>
      <c r="O31" s="426">
        <f>I31+M31</f>
        <v>0</v>
      </c>
      <c r="P31" s="427"/>
      <c r="Q31" s="428">
        <f>N31+J31</f>
        <v>0</v>
      </c>
      <c r="R31" s="429"/>
      <c r="S31" s="429"/>
      <c r="T31" s="429"/>
      <c r="U31" s="427"/>
    </row>
    <row r="32" spans="1:21" s="70" customFormat="1" ht="6" customHeight="1" thickBot="1">
      <c r="A32" s="255"/>
      <c r="B32" s="256"/>
      <c r="C32" s="256"/>
      <c r="D32" s="378"/>
      <c r="E32" s="378"/>
      <c r="F32" s="451"/>
      <c r="G32" s="470"/>
      <c r="H32" s="353"/>
      <c r="I32" s="22"/>
      <c r="J32" s="72">
        <f t="shared" si="1"/>
        <v>0</v>
      </c>
      <c r="K32" s="471"/>
      <c r="L32" s="353"/>
      <c r="M32" s="22"/>
      <c r="N32" s="57"/>
      <c r="O32" s="23"/>
      <c r="P32" s="76"/>
      <c r="Q32" s="29"/>
      <c r="R32" s="73"/>
      <c r="S32" s="73"/>
      <c r="T32" s="73"/>
      <c r="U32" s="76"/>
    </row>
    <row r="33" spans="1:21" s="70" customFormat="1" ht="15" customHeight="1" thickTop="1">
      <c r="A33" s="173" t="s">
        <v>715</v>
      </c>
      <c r="B33" s="128"/>
      <c r="C33" s="128"/>
      <c r="D33" s="128"/>
      <c r="E33" s="128"/>
      <c r="F33" s="456">
        <v>20</v>
      </c>
      <c r="G33" s="419"/>
      <c r="H33" s="81"/>
      <c r="I33" s="24">
        <f aca="true" t="shared" si="10" ref="I33:I50">G33*H33</f>
        <v>0</v>
      </c>
      <c r="J33" s="290">
        <f t="shared" si="1"/>
        <v>0</v>
      </c>
      <c r="K33" s="466"/>
      <c r="L33" s="81"/>
      <c r="M33" s="24">
        <f aca="true" t="shared" si="11" ref="M33:M50">K33*L33</f>
        <v>0</v>
      </c>
      <c r="N33" s="290">
        <f>IF(K33&gt;659,L33*F33,0)</f>
        <v>0</v>
      </c>
      <c r="O33" s="26">
        <f aca="true" t="shared" si="12" ref="O33:O50">I33+M33</f>
        <v>0</v>
      </c>
      <c r="P33" s="40"/>
      <c r="Q33" s="27">
        <f aca="true" t="shared" si="13" ref="Q33:Q41">N33+J33</f>
        <v>0</v>
      </c>
      <c r="R33" s="39"/>
      <c r="S33" s="39"/>
      <c r="T33" s="39"/>
      <c r="U33" s="40"/>
    </row>
    <row r="34" spans="1:21" s="70" customFormat="1" ht="15" customHeight="1">
      <c r="A34" s="173" t="s">
        <v>715</v>
      </c>
      <c r="B34" s="128"/>
      <c r="C34" s="130"/>
      <c r="D34" s="130"/>
      <c r="E34" s="130"/>
      <c r="F34" s="456">
        <v>20</v>
      </c>
      <c r="G34" s="419"/>
      <c r="H34" s="84"/>
      <c r="I34" s="292">
        <f t="shared" si="10"/>
        <v>0</v>
      </c>
      <c r="J34" s="290">
        <f t="shared" si="1"/>
        <v>0</v>
      </c>
      <c r="K34" s="54"/>
      <c r="L34" s="84"/>
      <c r="M34" s="292">
        <f t="shared" si="11"/>
        <v>0</v>
      </c>
      <c r="N34" s="290">
        <f>IF(K34&gt;659,L34*F34,0)</f>
        <v>0</v>
      </c>
      <c r="O34" s="26">
        <f t="shared" si="12"/>
        <v>0</v>
      </c>
      <c r="P34" s="40"/>
      <c r="Q34" s="27">
        <f t="shared" si="13"/>
        <v>0</v>
      </c>
      <c r="R34" s="39"/>
      <c r="S34" s="39"/>
      <c r="T34" s="39"/>
      <c r="U34" s="40"/>
    </row>
    <row r="35" spans="1:21" s="70" customFormat="1" ht="15" customHeight="1">
      <c r="A35" s="173" t="s">
        <v>715</v>
      </c>
      <c r="B35" s="128"/>
      <c r="C35" s="130"/>
      <c r="D35" s="128"/>
      <c r="E35" s="128"/>
      <c r="F35" s="456">
        <v>20</v>
      </c>
      <c r="G35" s="419"/>
      <c r="H35" s="84"/>
      <c r="I35" s="292">
        <f t="shared" si="10"/>
        <v>0</v>
      </c>
      <c r="J35" s="290">
        <f t="shared" si="1"/>
        <v>0</v>
      </c>
      <c r="K35" s="54"/>
      <c r="L35" s="84"/>
      <c r="M35" s="292">
        <f t="shared" si="11"/>
        <v>0</v>
      </c>
      <c r="N35" s="290">
        <f>IF(K35&gt;659,L35*F35,0)</f>
        <v>0</v>
      </c>
      <c r="O35" s="26">
        <f t="shared" si="12"/>
        <v>0</v>
      </c>
      <c r="P35" s="40"/>
      <c r="Q35" s="27">
        <f t="shared" si="13"/>
        <v>0</v>
      </c>
      <c r="R35" s="39"/>
      <c r="S35" s="39"/>
      <c r="T35" s="39"/>
      <c r="U35" s="40"/>
    </row>
    <row r="36" spans="1:21" s="70" customFormat="1" ht="15" customHeight="1">
      <c r="A36" s="173" t="s">
        <v>225</v>
      </c>
      <c r="B36" s="128"/>
      <c r="C36" s="128"/>
      <c r="D36" s="130"/>
      <c r="E36" s="130"/>
      <c r="F36" s="456">
        <v>20</v>
      </c>
      <c r="G36" s="419"/>
      <c r="H36" s="84"/>
      <c r="I36" s="292">
        <f t="shared" si="10"/>
        <v>0</v>
      </c>
      <c r="J36" s="290">
        <f aca="true" t="shared" si="14" ref="J36:J41">IF(G36&gt;1799,H36*F36,0)</f>
        <v>0</v>
      </c>
      <c r="K36" s="54"/>
      <c r="L36" s="84"/>
      <c r="M36" s="292">
        <f t="shared" si="11"/>
        <v>0</v>
      </c>
      <c r="N36" s="290">
        <f aca="true" t="shared" si="15" ref="N36:N41">IF(K36&gt;1799,L36*F36,0)</f>
        <v>0</v>
      </c>
      <c r="O36" s="26">
        <f t="shared" si="12"/>
        <v>0</v>
      </c>
      <c r="P36" s="40"/>
      <c r="Q36" s="27">
        <f t="shared" si="13"/>
        <v>0</v>
      </c>
      <c r="R36" s="39"/>
      <c r="S36" s="39"/>
      <c r="T36" s="39"/>
      <c r="U36" s="40"/>
    </row>
    <row r="37" spans="1:21" s="70" customFormat="1" ht="15" customHeight="1">
      <c r="A37" s="173" t="s">
        <v>225</v>
      </c>
      <c r="B37" s="128"/>
      <c r="C37" s="128"/>
      <c r="D37" s="128"/>
      <c r="E37" s="128"/>
      <c r="F37" s="456">
        <v>20</v>
      </c>
      <c r="G37" s="419"/>
      <c r="H37" s="84"/>
      <c r="I37" s="292">
        <f t="shared" si="10"/>
        <v>0</v>
      </c>
      <c r="J37" s="290">
        <f t="shared" si="14"/>
        <v>0</v>
      </c>
      <c r="K37" s="54"/>
      <c r="L37" s="84"/>
      <c r="M37" s="292">
        <f t="shared" si="11"/>
        <v>0</v>
      </c>
      <c r="N37" s="290">
        <f t="shared" si="15"/>
        <v>0</v>
      </c>
      <c r="O37" s="26">
        <f t="shared" si="12"/>
        <v>0</v>
      </c>
      <c r="P37" s="40"/>
      <c r="Q37" s="27">
        <f t="shared" si="13"/>
        <v>0</v>
      </c>
      <c r="R37" s="39"/>
      <c r="S37" s="39"/>
      <c r="T37" s="39"/>
      <c r="U37" s="40"/>
    </row>
    <row r="38" spans="1:21" s="70" customFormat="1" ht="15" customHeight="1">
      <c r="A38" s="305" t="s">
        <v>226</v>
      </c>
      <c r="B38" s="128"/>
      <c r="C38" s="128"/>
      <c r="D38" s="128"/>
      <c r="E38" s="128"/>
      <c r="F38" s="456">
        <v>20</v>
      </c>
      <c r="G38" s="419"/>
      <c r="H38" s="84"/>
      <c r="I38" s="292">
        <f t="shared" si="10"/>
        <v>0</v>
      </c>
      <c r="J38" s="290">
        <f t="shared" si="14"/>
        <v>0</v>
      </c>
      <c r="K38" s="54"/>
      <c r="L38" s="84"/>
      <c r="M38" s="292">
        <f t="shared" si="11"/>
        <v>0</v>
      </c>
      <c r="N38" s="290">
        <f t="shared" si="15"/>
        <v>0</v>
      </c>
      <c r="O38" s="26">
        <f t="shared" si="12"/>
        <v>0</v>
      </c>
      <c r="P38" s="40"/>
      <c r="Q38" s="27">
        <f t="shared" si="13"/>
        <v>0</v>
      </c>
      <c r="R38" s="39"/>
      <c r="S38" s="39"/>
      <c r="T38" s="39"/>
      <c r="U38" s="40"/>
    </row>
    <row r="39" spans="1:21" s="70" customFormat="1" ht="15" customHeight="1">
      <c r="A39" s="305" t="s">
        <v>226</v>
      </c>
      <c r="B39" s="306"/>
      <c r="C39" s="306"/>
      <c r="D39" s="306"/>
      <c r="E39" s="306"/>
      <c r="F39" s="456">
        <v>20</v>
      </c>
      <c r="G39" s="419"/>
      <c r="H39" s="86"/>
      <c r="I39" s="292">
        <f t="shared" si="10"/>
        <v>0</v>
      </c>
      <c r="J39" s="290">
        <f t="shared" si="14"/>
        <v>0</v>
      </c>
      <c r="K39" s="54"/>
      <c r="L39" s="86"/>
      <c r="M39" s="292">
        <f t="shared" si="11"/>
        <v>0</v>
      </c>
      <c r="N39" s="290">
        <f t="shared" si="15"/>
        <v>0</v>
      </c>
      <c r="O39" s="26">
        <f t="shared" si="12"/>
        <v>0</v>
      </c>
      <c r="P39" s="40"/>
      <c r="Q39" s="27">
        <f t="shared" si="13"/>
        <v>0</v>
      </c>
      <c r="R39" s="39"/>
      <c r="S39" s="39"/>
      <c r="T39" s="39"/>
      <c r="U39" s="40"/>
    </row>
    <row r="40" spans="1:21" s="70" customFormat="1" ht="15" customHeight="1">
      <c r="A40" s="305" t="s">
        <v>226</v>
      </c>
      <c r="B40" s="306"/>
      <c r="C40" s="306"/>
      <c r="D40" s="306"/>
      <c r="E40" s="306"/>
      <c r="F40" s="456">
        <v>20</v>
      </c>
      <c r="G40" s="291"/>
      <c r="H40" s="84"/>
      <c r="I40" s="292">
        <f t="shared" si="10"/>
        <v>0</v>
      </c>
      <c r="J40" s="290">
        <f t="shared" si="14"/>
        <v>0</v>
      </c>
      <c r="K40" s="56"/>
      <c r="L40" s="84"/>
      <c r="M40" s="292">
        <f t="shared" si="11"/>
        <v>0</v>
      </c>
      <c r="N40" s="290">
        <f t="shared" si="15"/>
        <v>0</v>
      </c>
      <c r="O40" s="26">
        <f t="shared" si="12"/>
        <v>0</v>
      </c>
      <c r="P40" s="40"/>
      <c r="Q40" s="27">
        <f t="shared" si="13"/>
        <v>0</v>
      </c>
      <c r="R40" s="39"/>
      <c r="S40" s="39"/>
      <c r="T40" s="39"/>
      <c r="U40" s="40"/>
    </row>
    <row r="41" spans="1:21" s="70" customFormat="1" ht="15" customHeight="1">
      <c r="A41" s="305" t="s">
        <v>226</v>
      </c>
      <c r="B41" s="129"/>
      <c r="C41" s="129"/>
      <c r="D41" s="129"/>
      <c r="E41" s="129"/>
      <c r="F41" s="456">
        <v>20</v>
      </c>
      <c r="G41" s="291"/>
      <c r="H41" s="81"/>
      <c r="I41" s="24">
        <f t="shared" si="10"/>
        <v>0</v>
      </c>
      <c r="J41" s="290">
        <f t="shared" si="14"/>
        <v>0</v>
      </c>
      <c r="K41" s="36"/>
      <c r="L41" s="81"/>
      <c r="M41" s="24">
        <f t="shared" si="11"/>
        <v>0</v>
      </c>
      <c r="N41" s="290">
        <f t="shared" si="15"/>
        <v>0</v>
      </c>
      <c r="O41" s="26">
        <f t="shared" si="12"/>
        <v>0</v>
      </c>
      <c r="P41" s="39"/>
      <c r="Q41" s="27">
        <f t="shared" si="13"/>
        <v>0</v>
      </c>
      <c r="R41" s="39"/>
      <c r="S41" s="39"/>
      <c r="T41" s="39"/>
      <c r="U41" s="40"/>
    </row>
    <row r="42" spans="1:21" s="70" customFormat="1" ht="15" customHeight="1">
      <c r="A42" s="305" t="s">
        <v>588</v>
      </c>
      <c r="B42" s="306"/>
      <c r="C42" s="306"/>
      <c r="D42" s="306"/>
      <c r="E42" s="306"/>
      <c r="F42" s="456" t="s">
        <v>178</v>
      </c>
      <c r="G42" s="291"/>
      <c r="H42" s="81"/>
      <c r="I42" s="24">
        <f t="shared" si="10"/>
        <v>0</v>
      </c>
      <c r="J42" s="472" t="s">
        <v>179</v>
      </c>
      <c r="K42" s="38"/>
      <c r="L42" s="81"/>
      <c r="M42" s="24">
        <f t="shared" si="11"/>
        <v>0</v>
      </c>
      <c r="N42" s="472" t="s">
        <v>179</v>
      </c>
      <c r="O42" s="26">
        <f t="shared" si="12"/>
        <v>0</v>
      </c>
      <c r="P42" s="39"/>
      <c r="Q42" s="474" t="s">
        <v>180</v>
      </c>
      <c r="R42" s="935"/>
      <c r="S42" s="935"/>
      <c r="T42" s="935"/>
      <c r="U42" s="936"/>
    </row>
    <row r="43" spans="1:21" s="70" customFormat="1" ht="15" customHeight="1">
      <c r="A43" s="305" t="s">
        <v>589</v>
      </c>
      <c r="B43" s="306"/>
      <c r="C43" s="306"/>
      <c r="D43" s="306"/>
      <c r="E43" s="306"/>
      <c r="F43" s="456" t="s">
        <v>178</v>
      </c>
      <c r="G43" s="291"/>
      <c r="H43" s="81"/>
      <c r="I43" s="24">
        <f t="shared" si="10"/>
        <v>0</v>
      </c>
      <c r="J43" s="472" t="s">
        <v>179</v>
      </c>
      <c r="K43" s="38"/>
      <c r="L43" s="81"/>
      <c r="M43" s="24">
        <f t="shared" si="11"/>
        <v>0</v>
      </c>
      <c r="N43" s="472" t="s">
        <v>179</v>
      </c>
      <c r="O43" s="26">
        <f t="shared" si="12"/>
        <v>0</v>
      </c>
      <c r="P43" s="39"/>
      <c r="Q43" s="474" t="s">
        <v>180</v>
      </c>
      <c r="R43" s="935"/>
      <c r="S43" s="935"/>
      <c r="T43" s="935"/>
      <c r="U43" s="936"/>
    </row>
    <row r="44" spans="1:21" s="70" customFormat="1" ht="15" customHeight="1">
      <c r="A44" s="305" t="s">
        <v>733</v>
      </c>
      <c r="B44" s="306"/>
      <c r="C44" s="306"/>
      <c r="D44" s="306"/>
      <c r="E44" s="306"/>
      <c r="F44" s="456">
        <v>20</v>
      </c>
      <c r="G44" s="291"/>
      <c r="H44" s="81"/>
      <c r="I44" s="24">
        <f t="shared" si="10"/>
        <v>0</v>
      </c>
      <c r="J44" s="290">
        <f>IF(G44&gt;659,H44*F44,0)</f>
        <v>0</v>
      </c>
      <c r="K44" s="38"/>
      <c r="L44" s="81"/>
      <c r="M44" s="24">
        <f t="shared" si="11"/>
        <v>0</v>
      </c>
      <c r="N44" s="290">
        <f>IF(K44&gt;659,L44*F44,0)</f>
        <v>0</v>
      </c>
      <c r="O44" s="26">
        <f t="shared" si="12"/>
        <v>0</v>
      </c>
      <c r="P44" s="39"/>
      <c r="Q44" s="27">
        <f>N44+J44</f>
        <v>0</v>
      </c>
      <c r="R44" s="39"/>
      <c r="S44" s="39"/>
      <c r="T44" s="39"/>
      <c r="U44" s="40"/>
    </row>
    <row r="45" spans="1:21" s="70" customFormat="1" ht="15" customHeight="1">
      <c r="A45" s="305" t="s">
        <v>734</v>
      </c>
      <c r="B45" s="306"/>
      <c r="C45" s="306"/>
      <c r="D45" s="306"/>
      <c r="E45" s="306"/>
      <c r="F45" s="456">
        <v>20</v>
      </c>
      <c r="G45" s="291"/>
      <c r="H45" s="81"/>
      <c r="I45" s="24">
        <f t="shared" si="10"/>
        <v>0</v>
      </c>
      <c r="J45" s="290">
        <f>IF(G45&gt;659,H45*F45,0)</f>
        <v>0</v>
      </c>
      <c r="K45" s="38"/>
      <c r="L45" s="81"/>
      <c r="M45" s="24">
        <f t="shared" si="11"/>
        <v>0</v>
      </c>
      <c r="N45" s="290">
        <f>IF(K45&gt;659,L45*F45,0)</f>
        <v>0</v>
      </c>
      <c r="O45" s="26">
        <f t="shared" si="12"/>
        <v>0</v>
      </c>
      <c r="P45" s="39"/>
      <c r="Q45" s="27">
        <f>N45+J45</f>
        <v>0</v>
      </c>
      <c r="R45" s="39"/>
      <c r="S45" s="39"/>
      <c r="T45" s="39"/>
      <c r="U45" s="40"/>
    </row>
    <row r="46" spans="1:21" s="112" customFormat="1" ht="12.75" customHeight="1">
      <c r="A46" s="440" t="s">
        <v>187</v>
      </c>
      <c r="B46" s="460"/>
      <c r="C46" s="465"/>
      <c r="D46" s="465"/>
      <c r="F46" s="1029"/>
      <c r="G46" s="464"/>
      <c r="H46" s="424"/>
      <c r="I46" s="462">
        <f>G46*H46</f>
        <v>0</v>
      </c>
      <c r="J46" s="463">
        <f>IF(G46&gt;659,H46*F46,0)</f>
        <v>0</v>
      </c>
      <c r="K46" s="423"/>
      <c r="L46" s="424"/>
      <c r="M46" s="462">
        <f>K46*L46</f>
        <v>0</v>
      </c>
      <c r="N46" s="463">
        <f>IF(K46&gt;659,L46*F46,0)</f>
        <v>0</v>
      </c>
      <c r="O46" s="426">
        <f>I46+M46</f>
        <v>0</v>
      </c>
      <c r="P46" s="429"/>
      <c r="Q46" s="428">
        <f>N46+J46</f>
        <v>0</v>
      </c>
      <c r="R46" s="429"/>
      <c r="S46" s="429"/>
      <c r="T46" s="429"/>
      <c r="U46" s="427"/>
    </row>
    <row r="47" spans="1:21" s="70" customFormat="1" ht="6" customHeight="1">
      <c r="A47" s="305"/>
      <c r="B47" s="476"/>
      <c r="C47" s="306"/>
      <c r="D47" s="306"/>
      <c r="E47" s="1030"/>
      <c r="F47" s="319"/>
      <c r="G47" s="534"/>
      <c r="H47" s="388"/>
      <c r="I47" s="24"/>
      <c r="J47" s="25"/>
      <c r="K47" s="317"/>
      <c r="L47" s="388"/>
      <c r="M47" s="505"/>
      <c r="N47" s="88"/>
      <c r="O47" s="26"/>
      <c r="P47" s="39"/>
      <c r="Q47" s="27"/>
      <c r="R47" s="39"/>
      <c r="S47" s="39"/>
      <c r="T47" s="39"/>
      <c r="U47" s="40"/>
    </row>
    <row r="48" spans="1:21" s="112" customFormat="1" ht="12.75" customHeight="1">
      <c r="A48" s="440" t="s">
        <v>187</v>
      </c>
      <c r="B48" s="460"/>
      <c r="C48" s="465"/>
      <c r="D48" s="465"/>
      <c r="F48" s="1029"/>
      <c r="G48" s="464"/>
      <c r="H48" s="424"/>
      <c r="I48" s="462">
        <f>G48*H48</f>
        <v>0</v>
      </c>
      <c r="J48" s="463">
        <f>IF(G48&gt;659,H48*F48,0)</f>
        <v>0</v>
      </c>
      <c r="K48" s="423"/>
      <c r="L48" s="424"/>
      <c r="M48" s="462">
        <f>K48*L48</f>
        <v>0</v>
      </c>
      <c r="N48" s="463">
        <f>IF(K48&gt;659,L48*F48,0)</f>
        <v>0</v>
      </c>
      <c r="O48" s="426">
        <f>I48+M48</f>
        <v>0</v>
      </c>
      <c r="P48" s="429"/>
      <c r="Q48" s="428">
        <f>N48+J48</f>
        <v>0</v>
      </c>
      <c r="R48" s="429"/>
      <c r="S48" s="429"/>
      <c r="T48" s="429"/>
      <c r="U48" s="427"/>
    </row>
    <row r="49" spans="1:21" s="70" customFormat="1" ht="6" customHeight="1">
      <c r="A49" s="305"/>
      <c r="B49" s="476"/>
      <c r="C49" s="306"/>
      <c r="D49" s="306"/>
      <c r="E49" s="1030"/>
      <c r="F49" s="319"/>
      <c r="G49" s="534"/>
      <c r="H49" s="388"/>
      <c r="I49" s="24"/>
      <c r="J49" s="25"/>
      <c r="K49" s="317"/>
      <c r="L49" s="388"/>
      <c r="M49" s="505"/>
      <c r="N49" s="88"/>
      <c r="O49" s="26"/>
      <c r="P49" s="39"/>
      <c r="Q49" s="27"/>
      <c r="R49" s="39"/>
      <c r="S49" s="39"/>
      <c r="T49" s="39"/>
      <c r="U49" s="40"/>
    </row>
    <row r="50" spans="1:21" s="112" customFormat="1" ht="12.75" customHeight="1">
      <c r="A50" s="440" t="s">
        <v>187</v>
      </c>
      <c r="B50" s="460"/>
      <c r="C50" s="465"/>
      <c r="D50" s="465"/>
      <c r="F50" s="1029"/>
      <c r="G50" s="464"/>
      <c r="H50" s="424"/>
      <c r="I50" s="462">
        <f t="shared" si="10"/>
        <v>0</v>
      </c>
      <c r="J50" s="463">
        <f>IF(G50&gt;659,H50*F50,0)</f>
        <v>0</v>
      </c>
      <c r="K50" s="423"/>
      <c r="L50" s="424"/>
      <c r="M50" s="462">
        <f t="shared" si="11"/>
        <v>0</v>
      </c>
      <c r="N50" s="463">
        <f>IF(K50&gt;659,L50*F50,0)</f>
        <v>0</v>
      </c>
      <c r="O50" s="426">
        <f t="shared" si="12"/>
        <v>0</v>
      </c>
      <c r="P50" s="429"/>
      <c r="Q50" s="428">
        <f>N50+J50</f>
        <v>0</v>
      </c>
      <c r="R50" s="429"/>
      <c r="S50" s="429"/>
      <c r="T50" s="429"/>
      <c r="U50" s="427"/>
    </row>
    <row r="51" spans="1:21" s="70" customFormat="1" ht="6" customHeight="1">
      <c r="A51" s="305"/>
      <c r="B51" s="476"/>
      <c r="C51" s="306"/>
      <c r="D51" s="306"/>
      <c r="E51" s="1030"/>
      <c r="F51" s="319"/>
      <c r="G51" s="534"/>
      <c r="H51" s="388"/>
      <c r="I51" s="24"/>
      <c r="J51" s="25"/>
      <c r="K51" s="317"/>
      <c r="L51" s="388"/>
      <c r="M51" s="505"/>
      <c r="N51" s="88"/>
      <c r="O51" s="26"/>
      <c r="P51" s="39"/>
      <c r="Q51" s="27"/>
      <c r="R51" s="39"/>
      <c r="S51" s="39"/>
      <c r="T51" s="39"/>
      <c r="U51" s="40"/>
    </row>
    <row r="52" spans="1:21" s="112" customFormat="1" ht="12.75" customHeight="1">
      <c r="A52" s="440" t="s">
        <v>187</v>
      </c>
      <c r="B52" s="460"/>
      <c r="C52" s="465"/>
      <c r="D52" s="465"/>
      <c r="F52" s="1029"/>
      <c r="G52" s="464"/>
      <c r="H52" s="424"/>
      <c r="I52" s="462">
        <f>G52*H52</f>
        <v>0</v>
      </c>
      <c r="J52" s="463">
        <f>IF(G52&gt;659,H52*F52,0)</f>
        <v>0</v>
      </c>
      <c r="K52" s="423"/>
      <c r="L52" s="424"/>
      <c r="M52" s="462">
        <f>K52*L52</f>
        <v>0</v>
      </c>
      <c r="N52" s="463">
        <f>IF(K52&gt;659,L52*F52,0)</f>
        <v>0</v>
      </c>
      <c r="O52" s="426">
        <f>I52+M52</f>
        <v>0</v>
      </c>
      <c r="P52" s="429"/>
      <c r="Q52" s="428">
        <f>N52+J52</f>
        <v>0</v>
      </c>
      <c r="R52" s="429"/>
      <c r="S52" s="429"/>
      <c r="T52" s="429"/>
      <c r="U52" s="427"/>
    </row>
    <row r="53" spans="1:21" s="70" customFormat="1" ht="6" customHeight="1">
      <c r="A53" s="305"/>
      <c r="B53" s="476"/>
      <c r="C53" s="306"/>
      <c r="D53" s="306"/>
      <c r="E53" s="1030"/>
      <c r="F53" s="319"/>
      <c r="G53" s="534"/>
      <c r="H53" s="388"/>
      <c r="I53" s="24"/>
      <c r="J53" s="25"/>
      <c r="K53" s="317"/>
      <c r="L53" s="388"/>
      <c r="M53" s="505"/>
      <c r="N53" s="88"/>
      <c r="O53" s="26"/>
      <c r="P53" s="39"/>
      <c r="Q53" s="27"/>
      <c r="R53" s="39"/>
      <c r="S53" s="39"/>
      <c r="T53" s="39"/>
      <c r="U53" s="40"/>
    </row>
    <row r="54" spans="1:21" s="112" customFormat="1" ht="12.75" customHeight="1">
      <c r="A54" s="440" t="s">
        <v>187</v>
      </c>
      <c r="B54" s="460"/>
      <c r="C54" s="465"/>
      <c r="D54" s="465"/>
      <c r="F54" s="1029"/>
      <c r="G54" s="464"/>
      <c r="H54" s="424"/>
      <c r="I54" s="462">
        <f>G54*H54</f>
        <v>0</v>
      </c>
      <c r="J54" s="463">
        <f>IF(G54&gt;659,H54*F54,0)</f>
        <v>0</v>
      </c>
      <c r="K54" s="423"/>
      <c r="L54" s="424"/>
      <c r="M54" s="462">
        <f>K54*L54</f>
        <v>0</v>
      </c>
      <c r="N54" s="463">
        <f>IF(K54&gt;659,L54*F54,0)</f>
        <v>0</v>
      </c>
      <c r="O54" s="426">
        <f>I54+M54</f>
        <v>0</v>
      </c>
      <c r="P54" s="429"/>
      <c r="Q54" s="428">
        <f>N54+J54</f>
        <v>0</v>
      </c>
      <c r="R54" s="429"/>
      <c r="S54" s="429"/>
      <c r="T54" s="429"/>
      <c r="U54" s="427"/>
    </row>
    <row r="55" spans="1:21" s="70" customFormat="1" ht="6" customHeight="1">
      <c r="A55" s="305"/>
      <c r="B55" s="476"/>
      <c r="C55" s="306"/>
      <c r="D55" s="306"/>
      <c r="E55" s="1030"/>
      <c r="F55" s="319"/>
      <c r="G55" s="534"/>
      <c r="H55" s="388"/>
      <c r="I55" s="24"/>
      <c r="J55" s="25"/>
      <c r="K55" s="317"/>
      <c r="L55" s="388"/>
      <c r="M55" s="505"/>
      <c r="N55" s="88"/>
      <c r="O55" s="26"/>
      <c r="P55" s="39"/>
      <c r="Q55" s="27"/>
      <c r="R55" s="39"/>
      <c r="S55" s="39"/>
      <c r="T55" s="39"/>
      <c r="U55" s="40"/>
    </row>
    <row r="56" spans="1:21" s="112" customFormat="1" ht="12.75" customHeight="1">
      <c r="A56" s="440" t="s">
        <v>187</v>
      </c>
      <c r="B56" s="460"/>
      <c r="C56" s="465"/>
      <c r="D56" s="465"/>
      <c r="F56" s="1029"/>
      <c r="G56" s="464"/>
      <c r="H56" s="424"/>
      <c r="I56" s="462">
        <f>G56*H56</f>
        <v>0</v>
      </c>
      <c r="J56" s="463">
        <f>IF(G56&gt;659,H56*F56,0)</f>
        <v>0</v>
      </c>
      <c r="K56" s="423"/>
      <c r="L56" s="424"/>
      <c r="M56" s="462">
        <f>K56*L56</f>
        <v>0</v>
      </c>
      <c r="N56" s="463">
        <f>IF(K56&gt;659,L56*F56,0)</f>
        <v>0</v>
      </c>
      <c r="O56" s="426">
        <f>I56+M56</f>
        <v>0</v>
      </c>
      <c r="P56" s="429"/>
      <c r="Q56" s="428">
        <f>N56+J56</f>
        <v>0</v>
      </c>
      <c r="R56" s="429"/>
      <c r="S56" s="429"/>
      <c r="T56" s="429"/>
      <c r="U56" s="427"/>
    </row>
    <row r="57" spans="1:21" s="70" customFormat="1" ht="6" customHeight="1">
      <c r="A57" s="305"/>
      <c r="B57" s="476"/>
      <c r="C57" s="306"/>
      <c r="D57" s="306"/>
      <c r="E57" s="1030"/>
      <c r="F57" s="319"/>
      <c r="G57" s="534"/>
      <c r="H57" s="388"/>
      <c r="I57" s="24"/>
      <c r="J57" s="25"/>
      <c r="K57" s="317"/>
      <c r="L57" s="388"/>
      <c r="M57" s="505"/>
      <c r="N57" s="88"/>
      <c r="O57" s="26"/>
      <c r="P57" s="39"/>
      <c r="Q57" s="27"/>
      <c r="R57" s="39"/>
      <c r="S57" s="39"/>
      <c r="T57" s="39"/>
      <c r="U57" s="40"/>
    </row>
    <row r="58" spans="1:21" s="112" customFormat="1" ht="12.75" customHeight="1">
      <c r="A58" s="440" t="s">
        <v>187</v>
      </c>
      <c r="B58" s="460"/>
      <c r="C58" s="465"/>
      <c r="D58" s="465"/>
      <c r="F58" s="1029"/>
      <c r="G58" s="464"/>
      <c r="H58" s="424"/>
      <c r="I58" s="462">
        <f>G58*H58</f>
        <v>0</v>
      </c>
      <c r="J58" s="463">
        <f>IF(G58&gt;659,H58*F58,0)</f>
        <v>0</v>
      </c>
      <c r="K58" s="423"/>
      <c r="L58" s="424"/>
      <c r="M58" s="462">
        <f>K58*L58</f>
        <v>0</v>
      </c>
      <c r="N58" s="463">
        <f>IF(K58&gt;659,L58*F58,0)</f>
        <v>0</v>
      </c>
      <c r="O58" s="426">
        <f>I58+M58</f>
        <v>0</v>
      </c>
      <c r="P58" s="429"/>
      <c r="Q58" s="428">
        <f>N58+J58</f>
        <v>0</v>
      </c>
      <c r="R58" s="429"/>
      <c r="S58" s="429"/>
      <c r="T58" s="429"/>
      <c r="U58" s="427"/>
    </row>
    <row r="59" spans="1:21" s="70" customFormat="1" ht="6" customHeight="1">
      <c r="A59" s="305"/>
      <c r="B59" s="476"/>
      <c r="C59" s="306"/>
      <c r="D59" s="306"/>
      <c r="E59" s="1030"/>
      <c r="F59" s="319"/>
      <c r="G59" s="534"/>
      <c r="H59" s="388"/>
      <c r="I59" s="24"/>
      <c r="J59" s="25"/>
      <c r="K59" s="317"/>
      <c r="L59" s="388"/>
      <c r="M59" s="505"/>
      <c r="N59" s="88"/>
      <c r="O59" s="26"/>
      <c r="P59" s="39"/>
      <c r="Q59" s="27"/>
      <c r="R59" s="39"/>
      <c r="S59" s="39"/>
      <c r="T59" s="39"/>
      <c r="U59" s="40"/>
    </row>
    <row r="60" spans="1:21" s="112" customFormat="1" ht="12.75" customHeight="1">
      <c r="A60" s="440" t="s">
        <v>187</v>
      </c>
      <c r="B60" s="460"/>
      <c r="C60" s="465"/>
      <c r="D60" s="465"/>
      <c r="F60" s="1029"/>
      <c r="G60" s="464"/>
      <c r="H60" s="424"/>
      <c r="I60" s="462">
        <f>G60*H60</f>
        <v>0</v>
      </c>
      <c r="J60" s="463">
        <f>IF(G60&gt;659,H60*F60,0)</f>
        <v>0</v>
      </c>
      <c r="K60" s="423"/>
      <c r="L60" s="424"/>
      <c r="M60" s="462">
        <f>K60*L60</f>
        <v>0</v>
      </c>
      <c r="N60" s="463">
        <f>IF(K60&gt;659,L60*F60,0)</f>
        <v>0</v>
      </c>
      <c r="O60" s="426">
        <f>I60+M60</f>
        <v>0</v>
      </c>
      <c r="P60" s="429"/>
      <c r="Q60" s="428">
        <f>N60+J60</f>
        <v>0</v>
      </c>
      <c r="R60" s="429"/>
      <c r="S60" s="429"/>
      <c r="T60" s="429"/>
      <c r="U60" s="427"/>
    </row>
    <row r="61" spans="1:21" s="70" customFormat="1" ht="6" customHeight="1" thickBot="1">
      <c r="A61" s="445"/>
      <c r="B61" s="446"/>
      <c r="C61" s="446"/>
      <c r="D61" s="446"/>
      <c r="E61" s="1031"/>
      <c r="F61" s="451"/>
      <c r="G61" s="894"/>
      <c r="H61" s="895"/>
      <c r="I61" s="896"/>
      <c r="J61" s="897"/>
      <c r="K61" s="256"/>
      <c r="L61" s="478"/>
      <c r="M61" s="255"/>
      <c r="N61" s="479"/>
      <c r="O61" s="480"/>
      <c r="P61" s="481"/>
      <c r="Q61" s="482"/>
      <c r="R61" s="481"/>
      <c r="S61" s="481"/>
      <c r="T61" s="481"/>
      <c r="U61" s="483"/>
    </row>
    <row r="62" spans="1:21" s="70" customFormat="1" ht="15.75" customHeight="1" thickBot="1" thickTop="1">
      <c r="A62" s="255" t="s">
        <v>227</v>
      </c>
      <c r="B62" s="256"/>
      <c r="C62" s="256"/>
      <c r="D62" s="378"/>
      <c r="E62" s="378"/>
      <c r="F62" s="451" t="s">
        <v>178</v>
      </c>
      <c r="G62" s="484" t="s">
        <v>180</v>
      </c>
      <c r="H62" s="452" t="s">
        <v>180</v>
      </c>
      <c r="I62" s="22">
        <f>SUM(I9:I60)</f>
        <v>0</v>
      </c>
      <c r="J62" s="28">
        <f>SUM(J9:J60)</f>
        <v>0</v>
      </c>
      <c r="K62" s="378" t="s">
        <v>180</v>
      </c>
      <c r="L62" s="285" t="s">
        <v>180</v>
      </c>
      <c r="M62" s="22">
        <f>SUM(M9:M60)</f>
        <v>0</v>
      </c>
      <c r="N62" s="22">
        <f>SUM(N9:N60)</f>
        <v>0</v>
      </c>
      <c r="O62" s="23">
        <f>SUM(O9:O60)</f>
        <v>0</v>
      </c>
      <c r="P62" s="73"/>
      <c r="Q62" s="29">
        <f>SUM(Q9:Q60)</f>
        <v>0</v>
      </c>
      <c r="R62" s="73"/>
      <c r="S62" s="73"/>
      <c r="T62" s="73"/>
      <c r="U62" s="76"/>
    </row>
    <row r="63" spans="1:21" ht="15.75" customHeight="1" thickTop="1">
      <c r="A63" s="68" t="str">
        <f>Rev_Date</f>
        <v>REVISED JULY 1, 2010</v>
      </c>
      <c r="F63" s="123" t="str">
        <f>Exp_Date</f>
        <v>FORM EXPIRES 6-30-12</v>
      </c>
      <c r="G63" s="123"/>
      <c r="H63" s="123"/>
      <c r="I63" s="123"/>
      <c r="J63" s="123"/>
      <c r="K63" s="123"/>
      <c r="L63" s="123"/>
      <c r="M63" s="123"/>
      <c r="N63" s="123"/>
      <c r="U63" s="139" t="s">
        <v>228</v>
      </c>
    </row>
  </sheetData>
  <sheetProtection sheet="1" objects="1" scenarios="1"/>
  <printOptions horizontalCentered="1" verticalCentered="1"/>
  <pageMargins left="0.25" right="0.25" top="0.25" bottom="0.25" header="0.5" footer="0.5"/>
  <pageSetup blackAndWhite="1" fitToHeight="1" fitToWidth="1"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SchoolFacilities PlanCon Part F Forms FY2010-2012</dc:title>
  <dc:subject/>
  <dc:creator>School Facilities</dc:creator>
  <cp:keywords/>
  <dc:description/>
  <cp:lastModifiedBy>P Dengel</cp:lastModifiedBy>
  <cp:lastPrinted>2011-01-10T13:48:51Z</cp:lastPrinted>
  <dcterms:created xsi:type="dcterms:W3CDTF">2010-10-15T19:18:48Z</dcterms:created>
  <dcterms:modified xsi:type="dcterms:W3CDTF">2011-01-14T00:21:53Z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igrationSourceU">
    <vt:lpwstr/>
  </property>
  <property fmtid="{D5CDD505-2E9C-101B-9397-08002B2CF9AE}" pid="4" name="display_urn:schemas-microsoft-com:office:office#Edit">
    <vt:lpwstr>System Account</vt:lpwstr>
  </property>
  <property fmtid="{D5CDD505-2E9C-101B-9397-08002B2CF9AE}" pid="5" name="xd_Signatu">
    <vt:lpwstr/>
  </property>
  <property fmtid="{D5CDD505-2E9C-101B-9397-08002B2CF9AE}" pid="6" name="Ord">
    <vt:lpwstr>476900.000000000</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SharedWithUse">
    <vt:lpwstr/>
  </property>
  <property fmtid="{D5CDD505-2E9C-101B-9397-08002B2CF9AE}" pid="12" name="Catego">
    <vt:lpwstr/>
  </property>
  <property fmtid="{D5CDD505-2E9C-101B-9397-08002B2CF9AE}" pid="13" name="_SourceU">
    <vt:lpwstr/>
  </property>
  <property fmtid="{D5CDD505-2E9C-101B-9397-08002B2CF9AE}" pid="14" name="_SharedFileInd">
    <vt:lpwstr/>
  </property>
</Properties>
</file>