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943E60ED-4AB4-4ED5-99D5-9BB14DF20659}" xr6:coauthVersionLast="45" xr6:coauthVersionMax="45" xr10:uidLastSave="{00000000-0000-0000-0000-000000000000}"/>
  <bookViews>
    <workbookView xWindow="-120" yWindow="-120" windowWidth="29040" windowHeight="15840" xr2:uid="{3124F4AD-CE98-405C-B020-5BB94812A460}"/>
  </bookViews>
  <sheets>
    <sheet name="Instructions" sheetId="5" r:id="rId1"/>
    <sheet name="Input Page" sheetId="1" r:id="rId2"/>
    <sheet name="Person" sheetId="2" r:id="rId3"/>
    <sheet name="Person Role" sheetId="3" r:id="rId4"/>
    <sheet name="Drop down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E5" i="3" s="1"/>
  <c r="L15" i="1"/>
  <c r="E4" i="3" s="1"/>
  <c r="K15" i="1"/>
  <c r="E3" i="3" s="1"/>
  <c r="J15" i="1"/>
  <c r="E2" i="3" s="1"/>
  <c r="H5" i="2"/>
  <c r="H4" i="2"/>
  <c r="H3" i="2" l="1"/>
  <c r="G5" i="2"/>
  <c r="G4" i="2"/>
  <c r="G3" i="2"/>
  <c r="M6" i="1" l="1"/>
  <c r="M8" i="1" s="1"/>
  <c r="L6" i="1"/>
  <c r="L8" i="1" s="1"/>
  <c r="K6" i="1"/>
  <c r="K8" i="1" s="1"/>
  <c r="J6" i="1"/>
  <c r="J8" i="1" s="1"/>
  <c r="N5" i="2"/>
  <c r="J5" i="2"/>
  <c r="J4" i="2"/>
  <c r="J3" i="2"/>
  <c r="N4" i="2"/>
  <c r="N3" i="2"/>
  <c r="M5" i="2"/>
  <c r="M4" i="2"/>
  <c r="M3" i="2"/>
  <c r="F5" i="2"/>
  <c r="F4" i="2"/>
  <c r="F3" i="2"/>
  <c r="A2" i="2"/>
  <c r="A5" i="2" s="1"/>
  <c r="B3" i="2" l="1"/>
  <c r="B5" i="2"/>
  <c r="B4" i="2"/>
  <c r="A3" i="2"/>
  <c r="A4" i="2"/>
  <c r="J2" i="2"/>
  <c r="C2" i="3" l="1"/>
  <c r="A2" i="3"/>
  <c r="F2" i="2"/>
  <c r="N2" i="2"/>
  <c r="M2" i="2"/>
  <c r="H2" i="2"/>
  <c r="G2" i="2"/>
  <c r="C2" i="2"/>
  <c r="M9" i="1"/>
  <c r="J9" i="1"/>
  <c r="C3" i="3" l="1"/>
  <c r="C4" i="3"/>
  <c r="C5" i="3"/>
  <c r="C5" i="2"/>
  <c r="C3" i="2"/>
  <c r="C4" i="2"/>
  <c r="A3" i="3"/>
  <c r="A5" i="3"/>
  <c r="A4" i="3"/>
  <c r="L9" i="1"/>
  <c r="K9" i="1"/>
  <c r="B3" i="3"/>
  <c r="B4" i="3"/>
  <c r="B5" i="3"/>
  <c r="B2" i="3"/>
  <c r="B2" i="2"/>
</calcChain>
</file>

<file path=xl/sharedStrings.xml><?xml version="1.0" encoding="utf-8"?>
<sst xmlns="http://schemas.openxmlformats.org/spreadsheetml/2006/main" count="114" uniqueCount="95">
  <si>
    <t>M</t>
  </si>
  <si>
    <t>STAFF</t>
  </si>
  <si>
    <t>COORDINATOR</t>
  </si>
  <si>
    <t>F</t>
  </si>
  <si>
    <t>SUBMITTING AUN</t>
  </si>
  <si>
    <t>PERSON ID</t>
  </si>
  <si>
    <t>SCHOOL YEAR DATE</t>
  </si>
  <si>
    <t>LOCAL PERSON ID</t>
  </si>
  <si>
    <t>FIRST NAME</t>
  </si>
  <si>
    <t>LAST NAME</t>
  </si>
  <si>
    <t>GENDER</t>
  </si>
  <si>
    <t>PERSON TYPE CODE</t>
  </si>
  <si>
    <t>ALTERNATE PERSON TYPE CODE</t>
  </si>
  <si>
    <t>WORK PHONE</t>
  </si>
  <si>
    <t>WORK EMAIL ADDREESS</t>
  </si>
  <si>
    <t>PERSON ROLE</t>
  </si>
  <si>
    <t>ACTIVE INDICATOR</t>
  </si>
  <si>
    <t>EL COORDINATOR</t>
  </si>
  <si>
    <t>Y</t>
  </si>
  <si>
    <t>AUN</t>
  </si>
  <si>
    <t>SY</t>
  </si>
  <si>
    <t>EL Coordinator Collection</t>
  </si>
  <si>
    <t>2020 - 2021</t>
  </si>
  <si>
    <t>2021 - 2022</t>
  </si>
  <si>
    <t>School Year</t>
  </si>
  <si>
    <t>Race/Ethnicity</t>
  </si>
  <si>
    <t>Gender</t>
  </si>
  <si>
    <t>Active Indicator</t>
  </si>
  <si>
    <t>N</t>
  </si>
  <si>
    <t>1- American Indian/ Alaskan Native (not Hispanic)</t>
  </si>
  <si>
    <t>3- Black or African American (not Hispanic)</t>
  </si>
  <si>
    <t>4- Hispanic (any race)</t>
  </si>
  <si>
    <t>5- White (not Hispanic)</t>
  </si>
  <si>
    <t>6- Multi-Racial (not Hispanic)</t>
  </si>
  <si>
    <t>9- Asian (not Hispanic)</t>
  </si>
  <si>
    <t>10- Native Hawaiin or other Pacific Islander (not Hispanic)</t>
  </si>
  <si>
    <t>Coordinator 1</t>
  </si>
  <si>
    <t>Coordinator 2</t>
  </si>
  <si>
    <t>Coordinator 3</t>
  </si>
  <si>
    <t>Coordinator 4</t>
  </si>
  <si>
    <t>PERSON ID-  Enter 7 digit PPID number.  If they do not have a PPID number, leave blank.</t>
  </si>
  <si>
    <t>LOCAL STAFF ID- (Optional) Enter a Local System ID for this staff member or leave blank.</t>
  </si>
  <si>
    <t>LAST NAME- Enter Staff member's Last Name.</t>
  </si>
  <si>
    <t>Enter your LEA's 9- digit AUN.</t>
  </si>
  <si>
    <t>School Year- Select the Appropriate School Year from the drop-down list).</t>
  </si>
  <si>
    <t>FIRST NAME- Enter Staff member's First Name.</t>
  </si>
  <si>
    <t>STAFF ID- If 3.0 is blank, enter unique 7-digit Staff identifier. If PPID was entered in 3.0, leave blank.</t>
  </si>
  <si>
    <t>GENDER- (Select from drop-down list).</t>
  </si>
  <si>
    <t>WORK PHONE- Enter Staff Phone Number in the appropriate format (XXX)XXX-XXXX.</t>
  </si>
  <si>
    <t>WORK EMAIL ADDRESS- (Enter a valid Staff email address in the appropriate format (username@domain.extension)).</t>
  </si>
  <si>
    <t>General Instructions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</si>
  <si>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Only a PIMS Administrator has the ability to upload files to PIMS</t>
    </r>
  </si>
  <si>
    <t>Special Notes "Person" Template:</t>
  </si>
  <si>
    <t>Special Notes "Person Role" Template:</t>
  </si>
  <si>
    <t>Reserved For Future Use</t>
  </si>
  <si>
    <t>NOT COLLECTED</t>
  </si>
  <si>
    <t xml:space="preserve">The Person and Person Role Template are used to submit the results of the EL Coordinator Collection Form. Information is captured in an Excel file, </t>
  </si>
  <si>
    <t xml:space="preserve">automatically creating the Person and Person Role templates to be submitted to PIMS. </t>
  </si>
  <si>
    <t>This survey applies to School Districts (SDs), Intermediate Units (IUs), Comprehensive Career and Technical Centers (CTCs) and Charter Schools (CSs).</t>
  </si>
  <si>
    <r>
      <t>1.  On the "</t>
    </r>
    <r>
      <rPr>
        <b/>
        <sz val="11"/>
        <color theme="1"/>
        <rFont val="Calibri"/>
        <family val="2"/>
        <scheme val="minor"/>
      </rPr>
      <t>Input Page</t>
    </r>
    <r>
      <rPr>
        <sz val="11"/>
        <color theme="1"/>
        <rFont val="Calibri"/>
        <family val="2"/>
        <scheme val="minor"/>
      </rPr>
      <t xml:space="preserve">" tab: </t>
    </r>
  </si>
  <si>
    <t>2.  Save the completed Excel file on your computer.</t>
  </si>
  <si>
    <r>
      <t>3.  After saving the file click on the "</t>
    </r>
    <r>
      <rPr>
        <b/>
        <sz val="11"/>
        <color theme="1"/>
        <rFont val="Calibri"/>
        <family val="2"/>
        <scheme val="minor"/>
      </rPr>
      <t>Person</t>
    </r>
    <r>
      <rPr>
        <sz val="11"/>
        <color theme="1"/>
        <rFont val="Calibri"/>
        <family val="2"/>
        <scheme val="minor"/>
      </rPr>
      <t>" tab:</t>
    </r>
  </si>
  <si>
    <t>4.  If you receive a multiple sheet support warning, click "OK" to save only the active sheet.</t>
  </si>
  <si>
    <t>5.  If you receive a CSV compatibility warning, click "Yes" to keep the format.</t>
  </si>
  <si>
    <r>
      <t>6.  Click on the "</t>
    </r>
    <r>
      <rPr>
        <b/>
        <sz val="11"/>
        <color theme="1"/>
        <rFont val="Calibri"/>
        <family val="2"/>
        <scheme val="minor"/>
      </rPr>
      <t>Person Role</t>
    </r>
    <r>
      <rPr>
        <sz val="11"/>
        <color theme="1"/>
        <rFont val="Calibri"/>
        <family val="2"/>
        <scheme val="minor"/>
      </rPr>
      <t>" tab:</t>
    </r>
  </si>
  <si>
    <t>7.  If you receive a multiple sheet support warning, click "ok" to save only the active sheet.</t>
  </si>
  <si>
    <t>8.  If you receive a CSV compatibility warning, click "Yes" to keep the format.</t>
  </si>
  <si>
    <t xml:space="preserve">9.  Provide the two (2) .csv files to your PIMS Administrator for upload to the PIMS system. </t>
  </si>
  <si>
    <t>a.  Enter your LEA's 9 digit AUN  in the space provided.</t>
  </si>
  <si>
    <t>b.  Select the appropriate school year from the drop down provided.</t>
  </si>
  <si>
    <t>c.  Provide the requested information for each Coordinator for your LEA.</t>
  </si>
  <si>
    <t>a.  On the toolbar click on "File".</t>
  </si>
  <si>
    <t>b.  Click on "Save As".</t>
  </si>
  <si>
    <t>c.  Name the file. The required standard naming convention is: AUN_PERSON_DATE&amp;TIME.</t>
  </si>
  <si>
    <t xml:space="preserve">     Example: 123456789_PERSON_202008110432</t>
  </si>
  <si>
    <t>e.  Click on "Save".</t>
  </si>
  <si>
    <t>c.  Name the file. The required standard naming convention is: AUN_PERSON_ROLE_DATE&amp;TIME.</t>
  </si>
  <si>
    <t xml:space="preserve">     Example: 123456789_PERSON_ROLE_202008110432</t>
  </si>
  <si>
    <t>d.  Under "Save as Type" select "CSV (Comma delimited) (*.csv)".</t>
  </si>
  <si>
    <t>Person Type Code (Field 11) is a constant value =STAFF.</t>
  </si>
  <si>
    <t>Alternate Person Type Code (Field 12) is a constant value= COORDINATOR.</t>
  </si>
  <si>
    <t>If your LEA changes EL Coordinators you must complete information for both individuals using the appropriate  Active Indicator (Field 5).</t>
  </si>
  <si>
    <t>2022 - 2023</t>
  </si>
  <si>
    <t>2023 - 2024</t>
  </si>
  <si>
    <t>2024 - 2025</t>
  </si>
  <si>
    <t>2025 - 2026</t>
  </si>
  <si>
    <t>2026 - 2027</t>
  </si>
  <si>
    <t>2027 - 2028</t>
  </si>
  <si>
    <t>2028 - 2029</t>
  </si>
  <si>
    <t>2029 - 2030</t>
  </si>
  <si>
    <t>Person Role (Field 4) is a constant value= EL COORDINATOR.</t>
  </si>
  <si>
    <t>regardless of the number of EL Coordinators that you enter. Any additional, incomplete records are uniquely identified and will be excluded when data is pulled into PIMS.</t>
  </si>
  <si>
    <t>Note:  This tool allows you to identify a maximum of four (4) EL Coordinators for your LEA. Both the Person and the Person Role templates will generate four (4) data records</t>
  </si>
  <si>
    <t>Ver 2020.8</t>
  </si>
  <si>
    <r>
      <rPr>
        <sz val="11"/>
        <color theme="1"/>
        <rFont val="Calibri"/>
        <family val="2"/>
        <scheme val="minor"/>
      </rPr>
      <t>ACTIVE INDICATOR- Is this a currently active EL Coordinator Y/N - (Select from the drop-down list).</t>
    </r>
    <r>
      <rPr>
        <sz val="11"/>
        <color rgb="FF0000FF"/>
        <rFont val="Calibri"/>
        <family val="2"/>
        <scheme val="minor"/>
      </rPr>
      <t xml:space="preserve">
</t>
    </r>
    <r>
      <rPr>
        <u/>
        <sz val="11"/>
        <color rgb="FF0000FF"/>
        <rFont val="Calibri"/>
        <family val="2"/>
        <scheme val="minor"/>
      </rPr>
      <t>Note:</t>
    </r>
    <r>
      <rPr>
        <sz val="11"/>
        <color rgb="FF0000FF"/>
        <rFont val="Calibri"/>
        <family val="2"/>
        <scheme val="minor"/>
      </rPr>
      <t xml:space="preserve">  If Yes (Y), you must submit a valid LAST NAME, FIRST NAME and EMAIL ADDRESS.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</si>
</sst>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1FE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solid">
        <fgColor theme="8" tint="0.79998168889431442"/>
        <bgColor indexed="64"/>
      </patternFill>
    </fill>
    <fill>
      <patternFill patternType="lightDown">
        <fgColor rgb="FFFF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left" vertical="center" wrapText="1" indent="1"/>
    </xf>
    <xf numFmtId="0" fontId="0" fillId="5" borderId="15" xfId="0" applyFont="1" applyFill="1" applyBorder="1" applyProtection="1"/>
    <xf numFmtId="0" fontId="0" fillId="5" borderId="10" xfId="0" applyFont="1" applyFill="1" applyBorder="1" applyProtection="1"/>
    <xf numFmtId="0" fontId="0" fillId="5" borderId="11" xfId="0" applyFont="1" applyFill="1" applyBorder="1" applyProtection="1"/>
    <xf numFmtId="164" fontId="0" fillId="0" borderId="5" xfId="0" applyNumberFormat="1" applyFont="1" applyBorder="1" applyAlignment="1" applyProtection="1">
      <alignment horizontal="center" vertic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left" vertical="center" wrapText="1" indent="1"/>
    </xf>
    <xf numFmtId="164" fontId="0" fillId="0" borderId="3" xfId="0" applyNumberFormat="1" applyFont="1" applyBorder="1" applyAlignment="1" applyProtection="1">
      <alignment horizontal="center" vertical="center"/>
    </xf>
    <xf numFmtId="164" fontId="0" fillId="7" borderId="5" xfId="0" applyNumberFormat="1" applyFont="1" applyFill="1" applyBorder="1" applyAlignment="1" applyProtection="1">
      <alignment horizontal="center" vertical="center"/>
    </xf>
    <xf numFmtId="0" fontId="0" fillId="7" borderId="1" xfId="0" applyFont="1" applyFill="1" applyBorder="1" applyProtection="1"/>
    <xf numFmtId="0" fontId="0" fillId="7" borderId="1" xfId="0" applyFont="1" applyFill="1" applyBorder="1" applyAlignment="1" applyProtection="1">
      <alignment horizontal="left" vertical="center" wrapText="1" indent="1"/>
    </xf>
    <xf numFmtId="0" fontId="0" fillId="0" borderId="1" xfId="0" applyFont="1" applyBorder="1" applyAlignment="1" applyProtection="1">
      <alignment vertical="center"/>
    </xf>
    <xf numFmtId="164" fontId="0" fillId="0" borderId="6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7" borderId="1" xfId="0" applyNumberFormat="1" applyFont="1" applyFill="1" applyBorder="1" applyAlignment="1" applyProtection="1">
      <alignment horizontal="center" vertical="center"/>
      <protection locked="0"/>
    </xf>
    <xf numFmtId="49" fontId="0" fillId="7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4" xfId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Protection="1"/>
    <xf numFmtId="0" fontId="0" fillId="0" borderId="17" xfId="0" applyFont="1" applyBorder="1" applyAlignment="1" applyProtection="1">
      <alignment horizontal="left" vertical="center" wrapText="1" indent="1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Protection="1"/>
    <xf numFmtId="0" fontId="0" fillId="5" borderId="0" xfId="0" applyFont="1" applyFill="1" applyBorder="1" applyProtection="1"/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21" xfId="0" applyFont="1" applyFill="1" applyBorder="1" applyProtection="1"/>
    <xf numFmtId="0" fontId="0" fillId="2" borderId="21" xfId="0" applyFont="1" applyFill="1" applyBorder="1" applyAlignment="1" applyProtection="1">
      <alignment horizontal="left" vertical="center" wrapText="1" indent="1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0" fillId="5" borderId="19" xfId="0" applyFon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left" vertical="center" wrapText="1" indent="1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0" xfId="0" applyBorder="1"/>
    <xf numFmtId="0" fontId="0" fillId="0" borderId="30" xfId="0" applyBorder="1"/>
    <xf numFmtId="0" fontId="3" fillId="0" borderId="29" xfId="0" applyFont="1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32" xfId="0" applyBorder="1"/>
    <xf numFmtId="0" fontId="0" fillId="0" borderId="33" xfId="0" applyBorder="1"/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left" vertical="center" indent="1"/>
    </xf>
    <xf numFmtId="0" fontId="8" fillId="0" borderId="7" xfId="0" applyFont="1" applyBorder="1" applyAlignment="1" applyProtection="1">
      <alignment horizontal="left" vertical="center" wrapText="1" indent="1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1FE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A428-20CE-4FD0-B861-F186FCDA857C}">
  <dimension ref="B1:P46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P2"/>
    </sheetView>
  </sheetViews>
  <sheetFormatPr defaultRowHeight="15" x14ac:dyDescent="0.25"/>
  <cols>
    <col min="1" max="1" width="1.85546875" customWidth="1"/>
    <col min="2" max="2" width="6.85546875" style="73" customWidth="1"/>
    <col min="13" max="16" width="11.42578125" customWidth="1"/>
  </cols>
  <sheetData>
    <row r="1" spans="2:16" ht="9.6" customHeight="1" thickBot="1" x14ac:dyDescent="0.3"/>
    <row r="2" spans="2:16" ht="22.35" customHeight="1" x14ac:dyDescent="0.25">
      <c r="B2" s="90" t="s">
        <v>21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2:16" ht="22.35" customHeight="1" x14ac:dyDescent="0.25">
      <c r="B3" s="93" t="s">
        <v>50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2:16" ht="14.45" customHeight="1" x14ac:dyDescent="0.25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x14ac:dyDescent="0.25">
      <c r="B5" s="74" t="s">
        <v>56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</row>
    <row r="6" spans="2:16" x14ac:dyDescent="0.25">
      <c r="B6" s="74" t="s">
        <v>57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</row>
    <row r="7" spans="2:16" x14ac:dyDescent="0.25">
      <c r="B7" s="74" t="s">
        <v>58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2:16" x14ac:dyDescent="0.25"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</row>
    <row r="9" spans="2:16" x14ac:dyDescent="0.25">
      <c r="B9" s="88" t="s">
        <v>92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</row>
    <row r="10" spans="2:16" x14ac:dyDescent="0.25">
      <c r="B10" s="88" t="s">
        <v>91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</row>
    <row r="11" spans="2:16" x14ac:dyDescent="0.25"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</row>
    <row r="12" spans="2:16" x14ac:dyDescent="0.25">
      <c r="B12" s="74" t="s">
        <v>59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</row>
    <row r="13" spans="2:16" x14ac:dyDescent="0.25">
      <c r="B13" s="74"/>
      <c r="C13" s="75" t="s">
        <v>68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</row>
    <row r="14" spans="2:16" x14ac:dyDescent="0.25">
      <c r="B14" s="74"/>
      <c r="C14" s="75" t="s">
        <v>69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</row>
    <row r="15" spans="2:16" x14ac:dyDescent="0.25">
      <c r="B15" s="74"/>
      <c r="C15" s="75" t="s">
        <v>70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2:16" x14ac:dyDescent="0.25">
      <c r="B16" s="74" t="s">
        <v>60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</row>
    <row r="17" spans="2:16" x14ac:dyDescent="0.25">
      <c r="B17" s="74" t="s">
        <v>61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</row>
    <row r="18" spans="2:16" x14ac:dyDescent="0.25">
      <c r="B18" s="74"/>
      <c r="C18" s="75" t="s">
        <v>71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</row>
    <row r="19" spans="2:16" ht="15" customHeight="1" x14ac:dyDescent="0.25">
      <c r="B19" s="74"/>
      <c r="C19" s="75" t="s">
        <v>72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</row>
    <row r="20" spans="2:16" x14ac:dyDescent="0.25">
      <c r="B20" s="74"/>
      <c r="C20" s="75" t="s">
        <v>73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</row>
    <row r="21" spans="2:16" x14ac:dyDescent="0.25">
      <c r="B21" s="74"/>
      <c r="C21" s="75" t="s">
        <v>74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</row>
    <row r="22" spans="2:16" x14ac:dyDescent="0.25">
      <c r="B22" s="74"/>
      <c r="C22" s="75" t="s">
        <v>78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6"/>
    </row>
    <row r="23" spans="2:16" x14ac:dyDescent="0.25">
      <c r="B23" s="74"/>
      <c r="C23" s="75" t="s">
        <v>75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</row>
    <row r="24" spans="2:16" x14ac:dyDescent="0.25">
      <c r="B24" s="74" t="s">
        <v>62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</row>
    <row r="25" spans="2:16" x14ac:dyDescent="0.25">
      <c r="B25" s="74" t="s">
        <v>63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</row>
    <row r="26" spans="2:16" x14ac:dyDescent="0.25">
      <c r="B26" s="74" t="s">
        <v>64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</row>
    <row r="27" spans="2:16" x14ac:dyDescent="0.25">
      <c r="B27" s="74"/>
      <c r="C27" s="75" t="s">
        <v>71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</row>
    <row r="28" spans="2:16" x14ac:dyDescent="0.25">
      <c r="B28" s="74"/>
      <c r="C28" s="75" t="s">
        <v>72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</row>
    <row r="29" spans="2:16" x14ac:dyDescent="0.25">
      <c r="B29" s="74"/>
      <c r="C29" s="75" t="s">
        <v>76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</row>
    <row r="30" spans="2:16" x14ac:dyDescent="0.25">
      <c r="B30" s="74"/>
      <c r="C30" s="75" t="s">
        <v>77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2:16" x14ac:dyDescent="0.25">
      <c r="B31" s="74"/>
      <c r="C31" s="75" t="s">
        <v>78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2:16" x14ac:dyDescent="0.25">
      <c r="B32" s="74"/>
      <c r="C32" s="75" t="s">
        <v>75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2:16" x14ac:dyDescent="0.25">
      <c r="B33" s="74" t="s">
        <v>65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2:16" x14ac:dyDescent="0.25">
      <c r="B34" s="74" t="s">
        <v>66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</row>
    <row r="35" spans="2:16" x14ac:dyDescent="0.25">
      <c r="B35" s="74" t="s">
        <v>67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</row>
    <row r="36" spans="2:16" x14ac:dyDescent="0.25">
      <c r="B36" s="74"/>
      <c r="C36" s="75" t="s">
        <v>51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</row>
    <row r="37" spans="2:16" x14ac:dyDescent="0.25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</row>
    <row r="38" spans="2:16" x14ac:dyDescent="0.25">
      <c r="B38" s="77" t="s">
        <v>52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</row>
    <row r="39" spans="2:16" x14ac:dyDescent="0.25">
      <c r="B39" s="74" t="s">
        <v>79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</row>
    <row r="40" spans="2:16" x14ac:dyDescent="0.25">
      <c r="B40" s="74" t="s">
        <v>80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</row>
    <row r="41" spans="2:16" x14ac:dyDescent="0.25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</row>
    <row r="42" spans="2:16" x14ac:dyDescent="0.25">
      <c r="B42" s="77" t="s">
        <v>53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</row>
    <row r="43" spans="2:16" x14ac:dyDescent="0.25">
      <c r="B43" s="74" t="s">
        <v>90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</row>
    <row r="44" spans="2:16" x14ac:dyDescent="0.25">
      <c r="B44" s="74" t="s">
        <v>81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</row>
    <row r="45" spans="2:16" x14ac:dyDescent="0.25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</row>
    <row r="46" spans="2:16" ht="15.75" thickBot="1" x14ac:dyDescent="0.3"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</row>
  </sheetData>
  <sheetProtection algorithmName="SHA-512" hashValue="dmrUE20LF3+uOULNDyFxLV6XsvY+GD+hZJqzUEppHGr6TQw5W4YuJ9EwWOqxESR8OGVCu2kuUJ6MxjC5Jo/tQA==" saltValue="mygY0CGrtVcRBlN6JU0sOw==" spinCount="100000" sheet="1" objects="1" scenarios="1" selectLockedCells="1"/>
  <mergeCells count="2">
    <mergeCell ref="B2:P2"/>
    <mergeCell ref="B3:P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D458-A351-48EE-958C-433B573FE320}">
  <dimension ref="B1:M22"/>
  <sheetViews>
    <sheetView showGridLines="0" showRowColHeaders="0" zoomScale="110" zoomScaleNormal="11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E3" sqref="E3"/>
    </sheetView>
  </sheetViews>
  <sheetFormatPr defaultRowHeight="15" x14ac:dyDescent="0.25"/>
  <cols>
    <col min="1" max="1" width="1.85546875" customWidth="1"/>
    <col min="2" max="2" width="8.85546875" style="1"/>
    <col min="3" max="3" width="0.85546875" customWidth="1"/>
    <col min="4" max="4" width="48.42578125" customWidth="1"/>
    <col min="5" max="8" width="22.85546875" customWidth="1"/>
    <col min="9" max="9" width="5.42578125" customWidth="1"/>
    <col min="10" max="10" width="16.42578125" hidden="1" customWidth="1"/>
    <col min="11" max="11" width="13" hidden="1" customWidth="1"/>
    <col min="12" max="13" width="8.85546875" hidden="1" customWidth="1"/>
    <col min="14" max="14" width="0" hidden="1" customWidth="1"/>
  </cols>
  <sheetData>
    <row r="1" spans="2:13" ht="9.6" customHeight="1" thickBot="1" x14ac:dyDescent="0.3"/>
    <row r="2" spans="2:13" s="11" customFormat="1" ht="39.6" customHeight="1" thickTop="1" thickBot="1" x14ac:dyDescent="0.3">
      <c r="B2" s="96" t="s">
        <v>21</v>
      </c>
      <c r="C2" s="97"/>
      <c r="D2" s="97"/>
      <c r="E2" s="97"/>
      <c r="F2" s="97"/>
      <c r="G2" s="97"/>
      <c r="H2" s="98"/>
    </row>
    <row r="3" spans="2:13" s="11" customFormat="1" ht="35.1" customHeight="1" thickTop="1" x14ac:dyDescent="0.25">
      <c r="B3" s="16" t="s">
        <v>19</v>
      </c>
      <c r="C3" s="17"/>
      <c r="D3" s="18" t="s">
        <v>43</v>
      </c>
      <c r="E3" s="15"/>
      <c r="F3" s="19"/>
      <c r="G3" s="20"/>
      <c r="H3" s="21"/>
    </row>
    <row r="4" spans="2:13" s="11" customFormat="1" ht="35.1" customHeight="1" thickBot="1" x14ac:dyDescent="0.3">
      <c r="B4" s="56" t="s">
        <v>20</v>
      </c>
      <c r="C4" s="57"/>
      <c r="D4" s="58" t="s">
        <v>44</v>
      </c>
      <c r="E4" s="59"/>
      <c r="F4" s="60"/>
      <c r="G4" s="61"/>
      <c r="H4" s="69" t="s">
        <v>93</v>
      </c>
    </row>
    <row r="5" spans="2:13" s="11" customFormat="1" ht="24" customHeight="1" thickTop="1" thickBot="1" x14ac:dyDescent="0.3">
      <c r="B5" s="64"/>
      <c r="C5" s="65"/>
      <c r="D5" s="66"/>
      <c r="E5" s="67" t="s">
        <v>36</v>
      </c>
      <c r="F5" s="67" t="s">
        <v>37</v>
      </c>
      <c r="G5" s="67" t="s">
        <v>38</v>
      </c>
      <c r="H5" s="68" t="s">
        <v>39</v>
      </c>
    </row>
    <row r="6" spans="2:13" s="11" customFormat="1" ht="35.1" customHeight="1" thickTop="1" x14ac:dyDescent="0.25">
      <c r="B6" s="25">
        <v>1</v>
      </c>
      <c r="C6" s="17"/>
      <c r="D6" s="18" t="s">
        <v>42</v>
      </c>
      <c r="E6" s="62"/>
      <c r="F6" s="62"/>
      <c r="G6" s="62"/>
      <c r="H6" s="63"/>
      <c r="J6" s="87">
        <f>LEN(E6)</f>
        <v>0</v>
      </c>
      <c r="K6" s="87">
        <f t="shared" ref="K6:M6" si="0">LEN(F6)</f>
        <v>0</v>
      </c>
      <c r="L6" s="87">
        <f t="shared" si="0"/>
        <v>0</v>
      </c>
      <c r="M6" s="87">
        <f t="shared" si="0"/>
        <v>0</v>
      </c>
    </row>
    <row r="7" spans="2:13" s="11" customFormat="1" ht="35.1" customHeight="1" x14ac:dyDescent="0.25">
      <c r="B7" s="22">
        <v>2</v>
      </c>
      <c r="C7" s="23"/>
      <c r="D7" s="24" t="s">
        <v>45</v>
      </c>
      <c r="E7" s="36"/>
      <c r="F7" s="36"/>
      <c r="G7" s="36"/>
      <c r="H7" s="37"/>
    </row>
    <row r="8" spans="2:13" s="11" customFormat="1" ht="35.1" customHeight="1" x14ac:dyDescent="0.25">
      <c r="B8" s="25">
        <v>3</v>
      </c>
      <c r="C8" s="17"/>
      <c r="D8" s="18" t="s">
        <v>40</v>
      </c>
      <c r="E8" s="38"/>
      <c r="F8" s="38"/>
      <c r="G8" s="38"/>
      <c r="H8" s="39"/>
      <c r="J8" s="32" t="str">
        <f>UPPER(IF(E6="","9100000",IF(AND(E8="",J6&gt;3),("91"&amp;(LEFT(E6,4))&amp;(LEFT(E7,1))),IF(AND(E8="",J6=3),("91"&amp;(LEFT(E6,4))&amp;"0"&amp;(LEFT(E7,1))),IF(AND(E8="",J6=2),("91"&amp;(LEFT(E6,4))&amp;"00"&amp;(LEFT(E7,1))),E8)))))</f>
        <v>9100000</v>
      </c>
      <c r="K8" s="32" t="str">
        <f>UPPER(IF(F6="","9200000",IF(AND(F8="",K6&gt;3),("92"&amp;(LEFT(F6,4))&amp;(LEFT(F7,1))),IF(AND(F8="",K6=3),("92"&amp;(LEFT(F6,4))&amp;"0"&amp;(LEFT(F7,1))),IF(AND(F8="",K6=2),("92"&amp;(LEFT(F6,4))&amp;"00"&amp;(LEFT(F7,1))),F8)))))</f>
        <v>9200000</v>
      </c>
      <c r="L8" s="32" t="str">
        <f>UPPER(IF(G6="","9300000",IF(AND(G8="",L6&gt;3),("93"&amp;(LEFT(G6,4))&amp;(LEFT(G7,1))),IF(AND(G8="",L6=3),("93"&amp;(LEFT(G6,4))&amp;"0"&amp;(LEFT(G7,1))),IF(AND(G8="",L6=2),("93"&amp;(LEFT(G6,4))&amp;"00"&amp;(LEFT(G7,1))),G8)))))</f>
        <v>9300000</v>
      </c>
      <c r="M8" s="32" t="str">
        <f>UPPER(IF(H6="","9400000",IF(AND(H8="",M6&gt;3),("94"&amp;(LEFT(H6,4))&amp;(LEFT(H7,1))),IF(AND(H8="",M6=3),("94"&amp;(LEFT(H6,4))&amp;"0"&amp;(LEFT(H7,1))),IF(AND(H8="",M6=2),("94"&amp;(LEFT(H6,4))&amp;"00"&amp;(LEFT(H7,1))),H8)))))</f>
        <v>9400000</v>
      </c>
    </row>
    <row r="9" spans="2:13" s="11" customFormat="1" ht="35.450000000000003" hidden="1" customHeight="1" x14ac:dyDescent="0.25">
      <c r="B9" s="26"/>
      <c r="C9" s="27"/>
      <c r="D9" s="28" t="s">
        <v>46</v>
      </c>
      <c r="E9" s="40"/>
      <c r="F9" s="40"/>
      <c r="G9" s="40"/>
      <c r="H9" s="41"/>
      <c r="J9" s="32" t="str">
        <f>IF(E8="",J8,"")</f>
        <v>9100000</v>
      </c>
      <c r="K9" s="32" t="str">
        <f>IF(F8="",K8,"")</f>
        <v>9200000</v>
      </c>
      <c r="L9" s="32" t="str">
        <f>IF(G8="",L8,"")</f>
        <v>9300000</v>
      </c>
      <c r="M9" s="32" t="str">
        <f>IF(H8="",M8,"")</f>
        <v>9400000</v>
      </c>
    </row>
    <row r="10" spans="2:13" s="11" customFormat="1" ht="35.1" customHeight="1" x14ac:dyDescent="0.25">
      <c r="B10" s="22">
        <v>4</v>
      </c>
      <c r="C10" s="23"/>
      <c r="D10" s="24" t="s">
        <v>41</v>
      </c>
      <c r="E10" s="42"/>
      <c r="F10" s="42"/>
      <c r="G10" s="42"/>
      <c r="H10" s="43"/>
      <c r="J10" s="33"/>
      <c r="K10" s="33"/>
      <c r="L10" s="33"/>
      <c r="M10" s="33"/>
    </row>
    <row r="11" spans="2:13" s="12" customFormat="1" ht="34.700000000000003" customHeight="1" x14ac:dyDescent="0.25">
      <c r="B11" s="22">
        <v>5</v>
      </c>
      <c r="C11" s="29"/>
      <c r="D11" s="70" t="s">
        <v>54</v>
      </c>
      <c r="E11" s="71"/>
      <c r="F11" s="71"/>
      <c r="G11" s="71"/>
      <c r="H11" s="72"/>
      <c r="J11" s="34"/>
      <c r="K11" s="34"/>
      <c r="L11" s="34"/>
      <c r="M11" s="34"/>
    </row>
    <row r="12" spans="2:13" s="12" customFormat="1" ht="35.1" customHeight="1" x14ac:dyDescent="0.25">
      <c r="B12" s="22">
        <v>6</v>
      </c>
      <c r="C12" s="29"/>
      <c r="D12" s="24" t="s">
        <v>47</v>
      </c>
      <c r="E12" s="44"/>
      <c r="F12" s="44"/>
      <c r="G12" s="44"/>
      <c r="H12" s="45"/>
      <c r="J12" s="35"/>
      <c r="K12" s="35"/>
      <c r="L12" s="35"/>
      <c r="M12" s="35"/>
    </row>
    <row r="13" spans="2:13" s="12" customFormat="1" ht="38.450000000000003" customHeight="1" x14ac:dyDescent="0.25">
      <c r="B13" s="22">
        <v>7</v>
      </c>
      <c r="C13" s="29"/>
      <c r="D13" s="24" t="s">
        <v>48</v>
      </c>
      <c r="E13" s="46"/>
      <c r="F13" s="46"/>
      <c r="G13" s="46"/>
      <c r="H13" s="47"/>
      <c r="J13" s="35"/>
      <c r="K13" s="35"/>
      <c r="L13" s="35"/>
      <c r="M13" s="35"/>
    </row>
    <row r="14" spans="2:13" s="12" customFormat="1" ht="48" customHeight="1" x14ac:dyDescent="0.25">
      <c r="B14" s="22">
        <v>8</v>
      </c>
      <c r="C14" s="29"/>
      <c r="D14" s="24" t="s">
        <v>49</v>
      </c>
      <c r="E14" s="48"/>
      <c r="F14" s="49"/>
      <c r="G14" s="49"/>
      <c r="H14" s="50"/>
      <c r="J14" s="35"/>
      <c r="K14" s="35"/>
      <c r="L14" s="35"/>
      <c r="M14" s="35"/>
    </row>
    <row r="15" spans="2:13" s="12" customFormat="1" ht="82.7" customHeight="1" thickBot="1" x14ac:dyDescent="0.3">
      <c r="B15" s="30">
        <v>9</v>
      </c>
      <c r="C15" s="31"/>
      <c r="D15" s="89" t="s">
        <v>94</v>
      </c>
      <c r="E15" s="51"/>
      <c r="F15" s="51"/>
      <c r="G15" s="51"/>
      <c r="H15" s="52"/>
      <c r="J15" s="34" t="str">
        <f>IF(E15="","N",E15)</f>
        <v>N</v>
      </c>
      <c r="K15" s="34" t="str">
        <f t="shared" ref="K15:M15" si="1">IF(F15="","N",F15)</f>
        <v>N</v>
      </c>
      <c r="L15" s="34" t="str">
        <f t="shared" si="1"/>
        <v>N</v>
      </c>
      <c r="M15" s="34" t="str">
        <f t="shared" si="1"/>
        <v>N</v>
      </c>
    </row>
    <row r="16" spans="2:13" ht="15.75" thickTop="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</sheetData>
  <sheetProtection algorithmName="SHA-512" hashValue="pDb7mOEUF49DBRKSKrAUgB9dFjvbkrqn3J8Joyua5ZF8lxgfMKrw7OFIfEI3KoKY/PqhCvEO1+gd7F2v1AOgQQ==" saltValue="8/ZW/oEwuGLZXubWzwkZDg==" spinCount="100000" sheet="1" objects="1" scenarios="1" selectLockedCells="1"/>
  <mergeCells count="1">
    <mergeCell ref="B2:H2"/>
  </mergeCells>
  <dataValidations count="4">
    <dataValidation type="textLength" operator="equal" allowBlank="1" showInputMessage="1" showErrorMessage="1" error="Input Must Be LEA's Nine Digit AUN!" sqref="E3" xr:uid="{4B6B6C11-98B0-4828-B78E-900AA5BC1E30}">
      <formula1>9</formula1>
    </dataValidation>
    <dataValidation type="textLength" operator="equal" allowBlank="1" showInputMessage="1" showErrorMessage="1" error="Enter 7 digit PPID. If none, Leave Blank!" sqref="E8:H8" xr:uid="{B907D437-4F26-40B1-832A-DB322876C76D}">
      <formula1>7</formula1>
    </dataValidation>
    <dataValidation type="textLength" operator="equal" allowBlank="1" showInputMessage="1" showErrorMessage="1" error="Enter a unique 7 digit Staff identifier or leave blank!" sqref="E9:H9" xr:uid="{0A363A97-0E14-4E78-9540-F398692599B2}">
      <formula1>7</formula1>
    </dataValidation>
    <dataValidation showErrorMessage="1" error="Make Selection From The Drop-Down List!" promptTitle="Race/ Ethnicity" prompt="Select one of the following" sqref="E11:H11" xr:uid="{606B3B00-4791-45F8-840A-704A46D982A1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 error="Make Selection From The Drop-Down List!" promptTitle="School Year" prompt="Select the Appropriate School Year" xr:uid="{8DEEB8E7-54FF-4246-A342-D37C427CA55C}">
          <x14:formula1>
            <xm:f>'Drop down'!$A$2:$A$11</xm:f>
          </x14:formula1>
          <xm:sqref>E4</xm:sqref>
        </x14:dataValidation>
        <x14:dataValidation type="list" showInputMessage="1" showErrorMessage="1" error="Make Selection From The Drop-Down List!" xr:uid="{1BDCE5EA-E998-4E32-B32F-83B1A0360F04}">
          <x14:formula1>
            <xm:f>'Drop down'!$C$2:$C$3</xm:f>
          </x14:formula1>
          <xm:sqref>E12:H12</xm:sqref>
        </x14:dataValidation>
        <x14:dataValidation type="list" showErrorMessage="1" error="Make Selection From The Drop-Down List!" promptTitle="Active Indicator" prompt="Active Staff Y/N" xr:uid="{C57C6277-7D2C-4C3A-B798-7040C5B11E5C}">
          <x14:formula1>
            <xm:f>'Drop down'!$D$2:$D$3</xm:f>
          </x14:formula1>
          <xm:sqref>E15:H15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C4DE6-15B4-44E9-BCE0-B7792C81640C}">
  <dimension ref="A1:N5"/>
  <sheetViews>
    <sheetView workbookViewId="0">
      <selection activeCell="A6" sqref="A6"/>
    </sheetView>
  </sheetViews>
  <sheetFormatPr defaultRowHeight="15" x14ac:dyDescent="0.25"/>
  <cols>
    <col min="1" max="1" width="19.85546875" style="10" customWidth="1"/>
    <col min="2" max="2" width="24.140625" style="14" customWidth="1"/>
    <col min="3" max="3" width="26.5703125" style="6" customWidth="1"/>
    <col min="4" max="4" width="17.140625" style="86" customWidth="1"/>
    <col min="5" max="5" width="22" style="10" customWidth="1"/>
    <col min="6" max="6" width="24" style="14" customWidth="1"/>
    <col min="7" max="7" width="29.140625" style="14" customWidth="1"/>
    <col min="8" max="8" width="22.85546875" style="14" customWidth="1"/>
    <col min="9" max="9" width="23.5703125" style="14" customWidth="1"/>
    <col min="10" max="10" width="26" style="14" customWidth="1"/>
    <col min="11" max="11" width="25" style="10" customWidth="1"/>
    <col min="12" max="12" width="27.42578125" style="10" bestFit="1" customWidth="1"/>
    <col min="13" max="13" width="27.140625" style="14" customWidth="1"/>
    <col min="14" max="14" width="21.85546875" style="14" bestFit="1" customWidth="1"/>
  </cols>
  <sheetData>
    <row r="1" spans="1:14" s="4" customFormat="1" x14ac:dyDescent="0.25">
      <c r="A1" s="8" t="s">
        <v>4</v>
      </c>
      <c r="B1" s="8" t="s">
        <v>5</v>
      </c>
      <c r="C1" s="84" t="s">
        <v>6</v>
      </c>
      <c r="D1" s="84" t="s">
        <v>55</v>
      </c>
      <c r="E1" s="8" t="s">
        <v>55</v>
      </c>
      <c r="F1" s="8" t="s">
        <v>7</v>
      </c>
      <c r="G1" s="8" t="s">
        <v>8</v>
      </c>
      <c r="H1" s="8" t="s">
        <v>9</v>
      </c>
      <c r="I1" s="8" t="s">
        <v>55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</row>
    <row r="2" spans="1:14" s="3" customFormat="1" x14ac:dyDescent="0.25">
      <c r="A2" s="7">
        <f>'Input Page'!$E$3</f>
        <v>0</v>
      </c>
      <c r="B2" s="9" t="str">
        <f>'Input Page'!J8</f>
        <v>9100000</v>
      </c>
      <c r="C2" s="7" t="str">
        <f>RIGHT('Input Page'!E4,4)&amp;"-06-30"</f>
        <v>-06-30</v>
      </c>
      <c r="D2" s="7"/>
      <c r="E2" s="9"/>
      <c r="F2" s="7">
        <f>'Input Page'!E10</f>
        <v>0</v>
      </c>
      <c r="G2" s="9">
        <f>'Input Page'!E7</f>
        <v>0</v>
      </c>
      <c r="H2" s="9">
        <f>'Input Page'!E6</f>
        <v>0</v>
      </c>
      <c r="I2" s="9"/>
      <c r="J2" s="9" t="str">
        <f>UPPER('Input Page'!E12)</f>
        <v/>
      </c>
      <c r="K2" s="9" t="s">
        <v>1</v>
      </c>
      <c r="L2" s="9" t="s">
        <v>2</v>
      </c>
      <c r="M2" s="9">
        <f>'Input Page'!E13</f>
        <v>0</v>
      </c>
      <c r="N2" s="13">
        <f>'Input Page'!E14</f>
        <v>0</v>
      </c>
    </row>
    <row r="3" spans="1:14" x14ac:dyDescent="0.25">
      <c r="A3" s="7">
        <f>A2</f>
        <v>0</v>
      </c>
      <c r="B3" s="9" t="str">
        <f>'Input Page'!K8</f>
        <v>9200000</v>
      </c>
      <c r="C3" s="7" t="str">
        <f>C2</f>
        <v>-06-30</v>
      </c>
      <c r="E3" s="9"/>
      <c r="F3" s="7" t="str">
        <f>IF('Input Page'!$F$6="","",'Input Page'!F10)</f>
        <v/>
      </c>
      <c r="G3" s="9">
        <f>'Input Page'!F7</f>
        <v>0</v>
      </c>
      <c r="H3" s="9">
        <f>'Input Page'!F6</f>
        <v>0</v>
      </c>
      <c r="J3" s="9" t="str">
        <f>IF('Input Page'!$F$6="","",(UPPER('Input Page'!F12)))</f>
        <v/>
      </c>
      <c r="K3" s="9" t="s">
        <v>1</v>
      </c>
      <c r="L3" s="9" t="s">
        <v>2</v>
      </c>
      <c r="M3" s="9" t="str">
        <f>IF('Input Page'!$F$6="","",'Input Page'!F13)</f>
        <v/>
      </c>
      <c r="N3" s="9" t="str">
        <f>IF('Input Page'!$F$6="","",'Input Page'!F14)</f>
        <v/>
      </c>
    </row>
    <row r="4" spans="1:14" x14ac:dyDescent="0.25">
      <c r="A4" s="7">
        <f>A2</f>
        <v>0</v>
      </c>
      <c r="B4" s="9" t="str">
        <f>'Input Page'!L8</f>
        <v>9300000</v>
      </c>
      <c r="C4" s="7" t="str">
        <f>C2</f>
        <v>-06-30</v>
      </c>
      <c r="E4" s="9"/>
      <c r="F4" s="7" t="str">
        <f>IF('Input Page'!$G$6="","",'Input Page'!G10)</f>
        <v/>
      </c>
      <c r="G4" s="9">
        <f>'Input Page'!G7</f>
        <v>0</v>
      </c>
      <c r="H4" s="9">
        <f>'Input Page'!G6</f>
        <v>0</v>
      </c>
      <c r="J4" s="9" t="str">
        <f>IF('Input Page'!$G$6="","",(UPPER('Input Page'!G12)))</f>
        <v/>
      </c>
      <c r="K4" s="9" t="s">
        <v>1</v>
      </c>
      <c r="L4" s="9" t="s">
        <v>2</v>
      </c>
      <c r="M4" s="9" t="str">
        <f>IF('Input Page'!$G$6="","",'Input Page'!G13)</f>
        <v/>
      </c>
      <c r="N4" s="9" t="str">
        <f>IF('Input Page'!$G$6="","",'Input Page'!G14)</f>
        <v/>
      </c>
    </row>
    <row r="5" spans="1:14" x14ac:dyDescent="0.25">
      <c r="A5" s="7">
        <f>A2</f>
        <v>0</v>
      </c>
      <c r="B5" s="9" t="str">
        <f>'Input Page'!M8</f>
        <v>9400000</v>
      </c>
      <c r="C5" s="7" t="str">
        <f>C2</f>
        <v>-06-30</v>
      </c>
      <c r="E5" s="9"/>
      <c r="F5" s="7" t="str">
        <f>IF('Input Page'!$H$6="","",'Input Page'!H10)</f>
        <v/>
      </c>
      <c r="G5" s="9">
        <f>'Input Page'!H7</f>
        <v>0</v>
      </c>
      <c r="H5" s="9">
        <f>'Input Page'!H6</f>
        <v>0</v>
      </c>
      <c r="J5" s="9" t="str">
        <f>IF('Input Page'!$H$6="","",(UPPER('Input Page'!H12)))</f>
        <v/>
      </c>
      <c r="K5" s="9" t="s">
        <v>1</v>
      </c>
      <c r="L5" s="9" t="s">
        <v>2</v>
      </c>
      <c r="M5" s="9" t="str">
        <f>IF('Input Page'!$H$6="","",'Input Page'!H13)</f>
        <v/>
      </c>
      <c r="N5" s="9" t="str">
        <f>IF('Input Page'!$H$6="","",'Input Page'!H14)</f>
        <v/>
      </c>
    </row>
  </sheetData>
  <sheetProtection algorithmName="SHA-512" hashValue="FXvuKfBSyDZ3LjBhTQT/zCAU11VPeSv+jpxv7lcse7QfzocjyMqx7OMQDZq2Q0stlZ/bpT+sHDXPIfWOsjaP4w==" saltValue="aTByzLwyHoSNc5ybR/+0lg==" spinCount="100000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40C4-F3A5-45D2-9D46-0C6DDF871ADB}">
  <dimension ref="A1:F5"/>
  <sheetViews>
    <sheetView workbookViewId="0">
      <selection activeCell="A6" sqref="A6"/>
    </sheetView>
  </sheetViews>
  <sheetFormatPr defaultRowHeight="15" x14ac:dyDescent="0.25"/>
  <cols>
    <col min="1" max="1" width="21.42578125" style="55" customWidth="1"/>
    <col min="2" max="2" width="26.85546875" style="55" customWidth="1"/>
    <col min="3" max="3" width="30" style="54" customWidth="1"/>
    <col min="4" max="4" width="23.85546875" style="55" customWidth="1"/>
    <col min="5" max="5" width="16.5703125" style="55" bestFit="1" customWidth="1"/>
    <col min="6" max="6" width="16.5703125" style="55" customWidth="1"/>
  </cols>
  <sheetData>
    <row r="1" spans="1:6" x14ac:dyDescent="0.25">
      <c r="A1" s="53" t="s">
        <v>4</v>
      </c>
      <c r="B1" s="53" t="s">
        <v>5</v>
      </c>
      <c r="C1" s="85" t="s">
        <v>6</v>
      </c>
      <c r="D1" s="53" t="s">
        <v>15</v>
      </c>
      <c r="E1" s="53" t="s">
        <v>16</v>
      </c>
      <c r="F1" s="53"/>
    </row>
    <row r="2" spans="1:6" x14ac:dyDescent="0.25">
      <c r="A2" s="54">
        <f>'Input Page'!E3</f>
        <v>0</v>
      </c>
      <c r="B2" s="55" t="str">
        <f>'Input Page'!J8</f>
        <v>9100000</v>
      </c>
      <c r="C2" s="54" t="str">
        <f>RIGHT('Input Page'!E4,4)&amp;"-06-30"</f>
        <v>-06-30</v>
      </c>
      <c r="D2" s="55" t="s">
        <v>17</v>
      </c>
      <c r="E2" s="55" t="str">
        <f>UPPER('Input Page'!J15)</f>
        <v>N</v>
      </c>
    </row>
    <row r="3" spans="1:6" x14ac:dyDescent="0.25">
      <c r="A3" s="54">
        <f>A2</f>
        <v>0</v>
      </c>
      <c r="B3" s="55" t="str">
        <f>'Input Page'!K8</f>
        <v>9200000</v>
      </c>
      <c r="C3" s="54" t="str">
        <f>C2</f>
        <v>-06-30</v>
      </c>
      <c r="D3" s="55" t="s">
        <v>17</v>
      </c>
      <c r="E3" s="55" t="str">
        <f>UPPER('Input Page'!K15)</f>
        <v>N</v>
      </c>
    </row>
    <row r="4" spans="1:6" x14ac:dyDescent="0.25">
      <c r="A4" s="54">
        <f>A2</f>
        <v>0</v>
      </c>
      <c r="B4" s="55" t="str">
        <f>'Input Page'!L8</f>
        <v>9300000</v>
      </c>
      <c r="C4" s="54" t="str">
        <f>C2</f>
        <v>-06-30</v>
      </c>
      <c r="D4" s="55" t="s">
        <v>17</v>
      </c>
      <c r="E4" s="55" t="str">
        <f>UPPER('Input Page'!L15)</f>
        <v>N</v>
      </c>
    </row>
    <row r="5" spans="1:6" x14ac:dyDescent="0.25">
      <c r="A5" s="54">
        <f>A2</f>
        <v>0</v>
      </c>
      <c r="B5" s="55" t="str">
        <f>'Input Page'!M8</f>
        <v>9400000</v>
      </c>
      <c r="C5" s="54" t="str">
        <f>C2</f>
        <v>-06-30</v>
      </c>
      <c r="D5" s="55" t="s">
        <v>17</v>
      </c>
      <c r="E5" s="55" t="str">
        <f>UPPER('Input Page'!M15)</f>
        <v>N</v>
      </c>
    </row>
  </sheetData>
  <sheetProtection algorithmName="SHA-512" hashValue="YayfVgMciaLiPMVDUmZVtdjT8YKX4uVGhnufChiaCmFaN96MV6IolK+BRLoK5LNGvSwoNJgTEtgk6DtEdIs6bg==" saltValue="pSJOmkXAt8BPTi6vEK9S2g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D410-6EEF-45AA-821C-1B06C1149822}">
  <dimension ref="A1:D11"/>
  <sheetViews>
    <sheetView workbookViewId="0">
      <selection activeCell="A13" sqref="A13"/>
    </sheetView>
  </sheetViews>
  <sheetFormatPr defaultRowHeight="15" x14ac:dyDescent="0.25"/>
  <cols>
    <col min="1" max="1" width="15.42578125" style="5" customWidth="1"/>
    <col min="2" max="2" width="49.140625" bestFit="1" customWidth="1"/>
    <col min="3" max="3" width="8.85546875" style="5"/>
    <col min="4" max="4" width="13.85546875" style="5" bestFit="1" customWidth="1"/>
  </cols>
  <sheetData>
    <row r="1" spans="1:4" s="4" customFormat="1" x14ac:dyDescent="0.25">
      <c r="A1" s="4" t="s">
        <v>24</v>
      </c>
      <c r="B1" s="4" t="s">
        <v>25</v>
      </c>
      <c r="C1" s="4" t="s">
        <v>26</v>
      </c>
      <c r="D1" s="4" t="s">
        <v>27</v>
      </c>
    </row>
    <row r="2" spans="1:4" x14ac:dyDescent="0.25">
      <c r="A2" s="5" t="s">
        <v>22</v>
      </c>
      <c r="B2" t="s">
        <v>29</v>
      </c>
      <c r="C2" s="5" t="s">
        <v>3</v>
      </c>
      <c r="D2" s="5" t="s">
        <v>18</v>
      </c>
    </row>
    <row r="3" spans="1:4" x14ac:dyDescent="0.25">
      <c r="A3" s="5" t="s">
        <v>23</v>
      </c>
      <c r="B3" t="s">
        <v>30</v>
      </c>
      <c r="C3" s="5" t="s">
        <v>0</v>
      </c>
      <c r="D3" s="5" t="s">
        <v>28</v>
      </c>
    </row>
    <row r="4" spans="1:4" x14ac:dyDescent="0.25">
      <c r="A4" s="5" t="s">
        <v>82</v>
      </c>
      <c r="B4" t="s">
        <v>31</v>
      </c>
    </row>
    <row r="5" spans="1:4" x14ac:dyDescent="0.25">
      <c r="A5" s="5" t="s">
        <v>83</v>
      </c>
      <c r="B5" t="s">
        <v>32</v>
      </c>
    </row>
    <row r="6" spans="1:4" x14ac:dyDescent="0.25">
      <c r="A6" s="5" t="s">
        <v>84</v>
      </c>
      <c r="B6" t="s">
        <v>33</v>
      </c>
    </row>
    <row r="7" spans="1:4" x14ac:dyDescent="0.25">
      <c r="A7" s="5" t="s">
        <v>85</v>
      </c>
      <c r="B7" t="s">
        <v>34</v>
      </c>
    </row>
    <row r="8" spans="1:4" x14ac:dyDescent="0.25">
      <c r="A8" s="5" t="s">
        <v>86</v>
      </c>
      <c r="B8" t="s">
        <v>35</v>
      </c>
    </row>
    <row r="9" spans="1:4" x14ac:dyDescent="0.25">
      <c r="A9" s="5" t="s">
        <v>87</v>
      </c>
    </row>
    <row r="10" spans="1:4" x14ac:dyDescent="0.25">
      <c r="A10" s="5" t="s">
        <v>88</v>
      </c>
    </row>
    <row r="11" spans="1:4" x14ac:dyDescent="0.25">
      <c r="A11" s="5" t="s">
        <v>89</v>
      </c>
    </row>
  </sheetData>
  <sheetProtection algorithmName="SHA-512" hashValue="Gt2TY+3AHO1rBQNVJEpd0aAhLq0BVYiuE8zJczI47g9fnk4vPqYPEarndtKcbxO1QIEwpcB1Pk1H/Ufagyhi9Q==" saltValue="xbqHlHgAg1YQh1GH9u6KTA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A487775-3F2F-47AA-970C-C06F82355145}"/>
</file>

<file path=customXml/itemProps2.xml><?xml version="1.0" encoding="utf-8"?>
<ds:datastoreItem xmlns:ds="http://schemas.openxmlformats.org/officeDocument/2006/customXml" ds:itemID="{3D78B0B1-FE4B-42CC-96E8-2D140E663F7F}"/>
</file>

<file path=customXml/itemProps3.xml><?xml version="1.0" encoding="utf-8"?>
<ds:datastoreItem xmlns:ds="http://schemas.openxmlformats.org/officeDocument/2006/customXml" ds:itemID="{D069CA80-A894-49FC-96BA-B14BE4961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Input Page</vt:lpstr>
      <vt:lpstr>Person</vt:lpstr>
      <vt:lpstr>Person Role</vt:lpstr>
      <vt:lpstr>Drop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 Coordinator</dc:title>
  <dc:creator>Graybill, Melissa</dc:creator>
  <cp:lastModifiedBy>Heimbach, Bunne</cp:lastModifiedBy>
  <dcterms:created xsi:type="dcterms:W3CDTF">2020-06-30T16:26:22Z</dcterms:created>
  <dcterms:modified xsi:type="dcterms:W3CDTF">2020-09-17T14:29:23Z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1296300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